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Sdílené disky\investice a projekty\_WC\2022-11 rekonstrukce WC\výzva\"/>
    </mc:Choice>
  </mc:AlternateContent>
  <xr:revisionPtr revIDLastSave="0" documentId="13_ncr:1_{784C39FB-4D90-44FF-B32D-1730310729DA}" xr6:coauthVersionLast="47" xr6:coauthVersionMax="47" xr10:uidLastSave="{00000000-0000-0000-0000-000000000000}"/>
  <bookViews>
    <workbookView xWindow="5265" yWindow="570" windowWidth="32340" windowHeight="18795" tabRatio="730" xr2:uid="{00000000-000D-0000-FFFF-FFFF00000000}"/>
  </bookViews>
  <sheets>
    <sheet name="Obsah" sheetId="9" r:id="rId1"/>
    <sheet name="Rekapitulace stavby" sheetId="1" r:id="rId2"/>
    <sheet name="001 - HYG. ZÁZ. 1.NP UČITELÉ" sheetId="2" r:id="rId3"/>
    <sheet name="002 - HYG. ZAŘ. 2.NP UČITELÉ" sheetId="3" r:id="rId4"/>
    <sheet name="003 - HYG. ZAŘÍZENÍ 3.NP" sheetId="4" r:id="rId5"/>
    <sheet name="004 - HYG. ZAŘ. 1.NP U TĚ..." sheetId="5" r:id="rId6"/>
    <sheet name="005 - Elektro" sheetId="6" r:id="rId7"/>
    <sheet name="007 - Ležaté potrubí v 1...." sheetId="7" r:id="rId8"/>
    <sheet name="008 - VRN" sheetId="8" r:id="rId9"/>
  </sheets>
  <definedNames>
    <definedName name="_xlnm._FilterDatabase" localSheetId="2" hidden="1">'001 - HYG. ZÁZ. 1.NP UČITELÉ'!$C$128:$K$265</definedName>
    <definedName name="_xlnm._FilterDatabase" localSheetId="3" hidden="1">'002 - HYG. ZAŘ. 2.NP UČITELÉ'!$C$132:$K$362</definedName>
    <definedName name="_xlnm._FilterDatabase" localSheetId="4" hidden="1">'003 - HYG. ZAŘÍZENÍ 3.NP'!$C$131:$K$381</definedName>
    <definedName name="_xlnm._FilterDatabase" localSheetId="5" hidden="1">'004 - HYG. ZAŘ. 1.NP U TĚ...'!$C$132:$K$451</definedName>
    <definedName name="_xlnm._FilterDatabase" localSheetId="6" hidden="1">'005 - Elektro'!$C$119:$K$166</definedName>
    <definedName name="_xlnm._FilterDatabase" localSheetId="7" hidden="1">'007 - Ležaté potrubí v 1....'!$C$119:$K$144</definedName>
    <definedName name="_xlnm._FilterDatabase" localSheetId="8" hidden="1">'008 - VRN'!$C$119:$K$127</definedName>
    <definedName name="_xlnm.Print_Titles" localSheetId="2">'001 - HYG. ZÁZ. 1.NP UČITELÉ'!$128:$128</definedName>
    <definedName name="_xlnm.Print_Titles" localSheetId="3">'002 - HYG. ZAŘ. 2.NP UČITELÉ'!$132:$132</definedName>
    <definedName name="_xlnm.Print_Titles" localSheetId="4">'003 - HYG. ZAŘÍZENÍ 3.NP'!$131:$131</definedName>
    <definedName name="_xlnm.Print_Titles" localSheetId="5">'004 - HYG. ZAŘ. 1.NP U TĚ...'!$132:$132</definedName>
    <definedName name="_xlnm.Print_Titles" localSheetId="6">'005 - Elektro'!$119:$119</definedName>
    <definedName name="_xlnm.Print_Titles" localSheetId="7">'007 - Ležaté potrubí v 1....'!$119:$119</definedName>
    <definedName name="_xlnm.Print_Titles" localSheetId="8">'008 - VRN'!$119:$119</definedName>
    <definedName name="_xlnm.Print_Titles" localSheetId="1">'Rekapitulace stavby'!$92:$92</definedName>
    <definedName name="_xlnm.Print_Area" localSheetId="2">'001 - HYG. ZÁZ. 1.NP UČITELÉ'!$C$4:$J$76,'001 - HYG. ZÁZ. 1.NP UČITELÉ'!$C$82:$J$110,'001 - HYG. ZÁZ. 1.NP UČITELÉ'!$C$116:$J$265</definedName>
    <definedName name="_xlnm.Print_Area" localSheetId="3">'002 - HYG. ZAŘ. 2.NP UČITELÉ'!$C$4:$J$76,'002 - HYG. ZAŘ. 2.NP UČITELÉ'!$C$82:$J$114,'002 - HYG. ZAŘ. 2.NP UČITELÉ'!$C$120:$J$362</definedName>
    <definedName name="_xlnm.Print_Area" localSheetId="4">'003 - HYG. ZAŘÍZENÍ 3.NP'!$C$4:$J$76,'003 - HYG. ZAŘÍZENÍ 3.NP'!$C$82:$J$113,'003 - HYG. ZAŘÍZENÍ 3.NP'!$C$119:$J$381</definedName>
    <definedName name="_xlnm.Print_Area" localSheetId="5">'004 - HYG. ZAŘ. 1.NP U TĚ...'!$C$4:$J$76,'004 - HYG. ZAŘ. 1.NP U TĚ...'!$C$82:$J$114,'004 - HYG. ZAŘ. 1.NP U TĚ...'!$C$120:$J$451</definedName>
    <definedName name="_xlnm.Print_Area" localSheetId="6">'005 - Elektro'!$C$4:$J$76,'005 - Elektro'!$C$82:$J$101,'005 - Elektro'!$C$107:$J$166</definedName>
    <definedName name="_xlnm.Print_Area" localSheetId="7">'007 - Ležaté potrubí v 1....'!$C$4:$J$76,'007 - Ležaté potrubí v 1....'!$C$82:$J$101,'007 - Ležaté potrubí v 1....'!$C$107:$J$144</definedName>
    <definedName name="_xlnm.Print_Area" localSheetId="8">'008 - VRN'!$C$4:$J$76,'008 - VRN'!$C$82:$J$101,'008 - VRN'!$C$107:$J$127</definedName>
    <definedName name="_xlnm.Print_Area" localSheetId="1">'Rekapitulace stavby'!$D$4:$AO$76,'Rekapitulace stavby'!$C$82:$AQ$102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8" l="1"/>
  <c r="J36" i="8"/>
  <c r="AY101" i="1" s="1"/>
  <c r="J35" i="8"/>
  <c r="AX101" i="1"/>
  <c r="BI127" i="8"/>
  <c r="BH127" i="8"/>
  <c r="BG127" i="8"/>
  <c r="BF127" i="8"/>
  <c r="T127" i="8"/>
  <c r="T126" i="8" s="1"/>
  <c r="R127" i="8"/>
  <c r="R126" i="8"/>
  <c r="P127" i="8"/>
  <c r="P126" i="8" s="1"/>
  <c r="BI125" i="8"/>
  <c r="BH125" i="8"/>
  <c r="BG125" i="8"/>
  <c r="BF125" i="8"/>
  <c r="T125" i="8"/>
  <c r="T124" i="8"/>
  <c r="R125" i="8"/>
  <c r="R124" i="8" s="1"/>
  <c r="P125" i="8"/>
  <c r="P124" i="8"/>
  <c r="BI123" i="8"/>
  <c r="BH123" i="8"/>
  <c r="BG123" i="8"/>
  <c r="BF123" i="8"/>
  <c r="T123" i="8"/>
  <c r="T122" i="8"/>
  <c r="R123" i="8"/>
  <c r="R122" i="8" s="1"/>
  <c r="P123" i="8"/>
  <c r="P122" i="8" s="1"/>
  <c r="J116" i="8"/>
  <c r="F116" i="8"/>
  <c r="F114" i="8"/>
  <c r="E112" i="8"/>
  <c r="J91" i="8"/>
  <c r="F91" i="8"/>
  <c r="F89" i="8"/>
  <c r="E87" i="8"/>
  <c r="J24" i="8"/>
  <c r="E24" i="8"/>
  <c r="J92" i="8" s="1"/>
  <c r="J23" i="8"/>
  <c r="J18" i="8"/>
  <c r="E18" i="8"/>
  <c r="F117" i="8"/>
  <c r="J17" i="8"/>
  <c r="J12" i="8"/>
  <c r="J89" i="8" s="1"/>
  <c r="E7" i="8"/>
  <c r="E110" i="8"/>
  <c r="J37" i="7"/>
  <c r="J36" i="7"/>
  <c r="AY100" i="1" s="1"/>
  <c r="J35" i="7"/>
  <c r="AX100" i="1"/>
  <c r="BI144" i="7"/>
  <c r="BH144" i="7"/>
  <c r="BG144" i="7"/>
  <c r="BF144" i="7"/>
  <c r="T144" i="7"/>
  <c r="R144" i="7"/>
  <c r="P144" i="7"/>
  <c r="BI143" i="7"/>
  <c r="BH143" i="7"/>
  <c r="BG143" i="7"/>
  <c r="BF143" i="7"/>
  <c r="T143" i="7"/>
  <c r="R143" i="7"/>
  <c r="P143" i="7"/>
  <c r="BI141" i="7"/>
  <c r="BH141" i="7"/>
  <c r="BG141" i="7"/>
  <c r="BF141" i="7"/>
  <c r="T141" i="7"/>
  <c r="R141" i="7"/>
  <c r="P141" i="7"/>
  <c r="BI139" i="7"/>
  <c r="BH139" i="7"/>
  <c r="BG139" i="7"/>
  <c r="BF139" i="7"/>
  <c r="T139" i="7"/>
  <c r="R139" i="7"/>
  <c r="P139" i="7"/>
  <c r="BI138" i="7"/>
  <c r="BH138" i="7"/>
  <c r="BG138" i="7"/>
  <c r="BF138" i="7"/>
  <c r="T138" i="7"/>
  <c r="R138" i="7"/>
  <c r="P138" i="7"/>
  <c r="BI137" i="7"/>
  <c r="BH137" i="7"/>
  <c r="BG137" i="7"/>
  <c r="BF137" i="7"/>
  <c r="T137" i="7"/>
  <c r="R137" i="7"/>
  <c r="P137" i="7"/>
  <c r="BI136" i="7"/>
  <c r="BH136" i="7"/>
  <c r="BG136" i="7"/>
  <c r="BF136" i="7"/>
  <c r="T136" i="7"/>
  <c r="R136" i="7"/>
  <c r="P136" i="7"/>
  <c r="BI135" i="7"/>
  <c r="BH135" i="7"/>
  <c r="BG135" i="7"/>
  <c r="BF135" i="7"/>
  <c r="T135" i="7"/>
  <c r="R135" i="7"/>
  <c r="P135" i="7"/>
  <c r="BI132" i="7"/>
  <c r="BH132" i="7"/>
  <c r="BG132" i="7"/>
  <c r="BF132" i="7"/>
  <c r="T132" i="7"/>
  <c r="R132" i="7"/>
  <c r="P132" i="7"/>
  <c r="BI131" i="7"/>
  <c r="BH131" i="7"/>
  <c r="BG131" i="7"/>
  <c r="BF131" i="7"/>
  <c r="T131" i="7"/>
  <c r="R131" i="7"/>
  <c r="P131" i="7"/>
  <c r="BI127" i="7"/>
  <c r="BH127" i="7"/>
  <c r="BG127" i="7"/>
  <c r="BF127" i="7"/>
  <c r="T127" i="7"/>
  <c r="R127" i="7"/>
  <c r="P127" i="7"/>
  <c r="BI125" i="7"/>
  <c r="BH125" i="7"/>
  <c r="BG125" i="7"/>
  <c r="BF125" i="7"/>
  <c r="T125" i="7"/>
  <c r="R125" i="7"/>
  <c r="P125" i="7"/>
  <c r="BI123" i="7"/>
  <c r="BH123" i="7"/>
  <c r="BG123" i="7"/>
  <c r="BF123" i="7"/>
  <c r="T123" i="7"/>
  <c r="R123" i="7"/>
  <c r="P123" i="7"/>
  <c r="J116" i="7"/>
  <c r="F116" i="7"/>
  <c r="F114" i="7"/>
  <c r="E112" i="7"/>
  <c r="J91" i="7"/>
  <c r="F91" i="7"/>
  <c r="F89" i="7"/>
  <c r="E87" i="7"/>
  <c r="J24" i="7"/>
  <c r="E24" i="7"/>
  <c r="J92" i="7"/>
  <c r="J23" i="7"/>
  <c r="J18" i="7"/>
  <c r="E18" i="7"/>
  <c r="F92" i="7" s="1"/>
  <c r="J17" i="7"/>
  <c r="J12" i="7"/>
  <c r="J114" i="7"/>
  <c r="E7" i="7"/>
  <c r="E110" i="7"/>
  <c r="J37" i="6"/>
  <c r="J36" i="6"/>
  <c r="AY99" i="1"/>
  <c r="J35" i="6"/>
  <c r="AX99" i="1" s="1"/>
  <c r="BI166" i="6"/>
  <c r="BH166" i="6"/>
  <c r="BG166" i="6"/>
  <c r="BF166" i="6"/>
  <c r="T166" i="6"/>
  <c r="R166" i="6"/>
  <c r="P166" i="6"/>
  <c r="BI165" i="6"/>
  <c r="BH165" i="6"/>
  <c r="BG165" i="6"/>
  <c r="BF165" i="6"/>
  <c r="T165" i="6"/>
  <c r="R165" i="6"/>
  <c r="P165" i="6"/>
  <c r="BI164" i="6"/>
  <c r="BH164" i="6"/>
  <c r="BG164" i="6"/>
  <c r="BF164" i="6"/>
  <c r="T164" i="6"/>
  <c r="R164" i="6"/>
  <c r="P164" i="6"/>
  <c r="BI163" i="6"/>
  <c r="BH163" i="6"/>
  <c r="BG163" i="6"/>
  <c r="BF163" i="6"/>
  <c r="T163" i="6"/>
  <c r="R163" i="6"/>
  <c r="P163" i="6"/>
  <c r="BI162" i="6"/>
  <c r="BH162" i="6"/>
  <c r="BG162" i="6"/>
  <c r="BF162" i="6"/>
  <c r="T162" i="6"/>
  <c r="R162" i="6"/>
  <c r="P162" i="6"/>
  <c r="BI161" i="6"/>
  <c r="BH161" i="6"/>
  <c r="BG161" i="6"/>
  <c r="BF161" i="6"/>
  <c r="T161" i="6"/>
  <c r="R161" i="6"/>
  <c r="P161" i="6"/>
  <c r="BI160" i="6"/>
  <c r="BH160" i="6"/>
  <c r="BG160" i="6"/>
  <c r="BF160" i="6"/>
  <c r="T160" i="6"/>
  <c r="R160" i="6"/>
  <c r="P160" i="6"/>
  <c r="BI159" i="6"/>
  <c r="BH159" i="6"/>
  <c r="BG159" i="6"/>
  <c r="BF159" i="6"/>
  <c r="T159" i="6"/>
  <c r="R159" i="6"/>
  <c r="P159" i="6"/>
  <c r="BI158" i="6"/>
  <c r="BH158" i="6"/>
  <c r="BG158" i="6"/>
  <c r="BF158" i="6"/>
  <c r="T158" i="6"/>
  <c r="R158" i="6"/>
  <c r="P158" i="6"/>
  <c r="BI157" i="6"/>
  <c r="BH157" i="6"/>
  <c r="BG157" i="6"/>
  <c r="BF157" i="6"/>
  <c r="T157" i="6"/>
  <c r="R157" i="6"/>
  <c r="P157" i="6"/>
  <c r="BI156" i="6"/>
  <c r="BH156" i="6"/>
  <c r="BG156" i="6"/>
  <c r="BF156" i="6"/>
  <c r="T156" i="6"/>
  <c r="R156" i="6"/>
  <c r="P156" i="6"/>
  <c r="BI155" i="6"/>
  <c r="BH155" i="6"/>
  <c r="BG155" i="6"/>
  <c r="BF155" i="6"/>
  <c r="T155" i="6"/>
  <c r="R155" i="6"/>
  <c r="P155" i="6"/>
  <c r="BI153" i="6"/>
  <c r="BH153" i="6"/>
  <c r="BG153" i="6"/>
  <c r="BF153" i="6"/>
  <c r="T153" i="6"/>
  <c r="R153" i="6"/>
  <c r="P153" i="6"/>
  <c r="BI152" i="6"/>
  <c r="BH152" i="6"/>
  <c r="BG152" i="6"/>
  <c r="BF152" i="6"/>
  <c r="T152" i="6"/>
  <c r="R152" i="6"/>
  <c r="P152" i="6"/>
  <c r="BI151" i="6"/>
  <c r="BH151" i="6"/>
  <c r="BG151" i="6"/>
  <c r="BF151" i="6"/>
  <c r="T151" i="6"/>
  <c r="R151" i="6"/>
  <c r="P151" i="6"/>
  <c r="BI150" i="6"/>
  <c r="BH150" i="6"/>
  <c r="BG150" i="6"/>
  <c r="BF150" i="6"/>
  <c r="T150" i="6"/>
  <c r="R150" i="6"/>
  <c r="P150" i="6"/>
  <c r="BI149" i="6"/>
  <c r="BH149" i="6"/>
  <c r="BG149" i="6"/>
  <c r="BF149" i="6"/>
  <c r="T149" i="6"/>
  <c r="R149" i="6"/>
  <c r="P149" i="6"/>
  <c r="BI148" i="6"/>
  <c r="BH148" i="6"/>
  <c r="BG148" i="6"/>
  <c r="BF148" i="6"/>
  <c r="T148" i="6"/>
  <c r="R148" i="6"/>
  <c r="P148" i="6"/>
  <c r="BI147" i="6"/>
  <c r="BH147" i="6"/>
  <c r="BG147" i="6"/>
  <c r="BF147" i="6"/>
  <c r="T147" i="6"/>
  <c r="R147" i="6"/>
  <c r="P147" i="6"/>
  <c r="BI146" i="6"/>
  <c r="BH146" i="6"/>
  <c r="BG146" i="6"/>
  <c r="BF146" i="6"/>
  <c r="T146" i="6"/>
  <c r="R146" i="6"/>
  <c r="P146" i="6"/>
  <c r="BI145" i="6"/>
  <c r="BH145" i="6"/>
  <c r="BG145" i="6"/>
  <c r="BF145" i="6"/>
  <c r="T145" i="6"/>
  <c r="R145" i="6"/>
  <c r="P145" i="6"/>
  <c r="BI143" i="6"/>
  <c r="BH143" i="6"/>
  <c r="BG143" i="6"/>
  <c r="BF143" i="6"/>
  <c r="T143" i="6"/>
  <c r="R143" i="6"/>
  <c r="P143" i="6"/>
  <c r="BI142" i="6"/>
  <c r="BH142" i="6"/>
  <c r="BG142" i="6"/>
  <c r="BF142" i="6"/>
  <c r="T142" i="6"/>
  <c r="R142" i="6"/>
  <c r="P142" i="6"/>
  <c r="BI141" i="6"/>
  <c r="BH141" i="6"/>
  <c r="BG141" i="6"/>
  <c r="BF141" i="6"/>
  <c r="T141" i="6"/>
  <c r="R141" i="6"/>
  <c r="P141" i="6"/>
  <c r="BI140" i="6"/>
  <c r="BH140" i="6"/>
  <c r="BG140" i="6"/>
  <c r="BF140" i="6"/>
  <c r="T140" i="6"/>
  <c r="R140" i="6"/>
  <c r="P140" i="6"/>
  <c r="BI139" i="6"/>
  <c r="BH139" i="6"/>
  <c r="BG139" i="6"/>
  <c r="BF139" i="6"/>
  <c r="T139" i="6"/>
  <c r="R139" i="6"/>
  <c r="P139" i="6"/>
  <c r="BI138" i="6"/>
  <c r="BH138" i="6"/>
  <c r="BG138" i="6"/>
  <c r="BF138" i="6"/>
  <c r="T138" i="6"/>
  <c r="R138" i="6"/>
  <c r="P138" i="6"/>
  <c r="BI137" i="6"/>
  <c r="BH137" i="6"/>
  <c r="BG137" i="6"/>
  <c r="BF137" i="6"/>
  <c r="T137" i="6"/>
  <c r="R137" i="6"/>
  <c r="P137" i="6"/>
  <c r="BI136" i="6"/>
  <c r="BH136" i="6"/>
  <c r="BG136" i="6"/>
  <c r="BF136" i="6"/>
  <c r="T136" i="6"/>
  <c r="R136" i="6"/>
  <c r="P136" i="6"/>
  <c r="BI135" i="6"/>
  <c r="BH135" i="6"/>
  <c r="BG135" i="6"/>
  <c r="BF135" i="6"/>
  <c r="T135" i="6"/>
  <c r="R135" i="6"/>
  <c r="P135" i="6"/>
  <c r="BI134" i="6"/>
  <c r="BH134" i="6"/>
  <c r="BG134" i="6"/>
  <c r="BF134" i="6"/>
  <c r="T134" i="6"/>
  <c r="R134" i="6"/>
  <c r="P134" i="6"/>
  <c r="BI133" i="6"/>
  <c r="BH133" i="6"/>
  <c r="BG133" i="6"/>
  <c r="BF133" i="6"/>
  <c r="T133" i="6"/>
  <c r="R133" i="6"/>
  <c r="P133" i="6"/>
  <c r="BI131" i="6"/>
  <c r="BH131" i="6"/>
  <c r="BG131" i="6"/>
  <c r="BF131" i="6"/>
  <c r="T131" i="6"/>
  <c r="R131" i="6"/>
  <c r="P131" i="6"/>
  <c r="BI130" i="6"/>
  <c r="BH130" i="6"/>
  <c r="BG130" i="6"/>
  <c r="BF130" i="6"/>
  <c r="T130" i="6"/>
  <c r="R130" i="6"/>
  <c r="P130" i="6"/>
  <c r="BI129" i="6"/>
  <c r="BH129" i="6"/>
  <c r="BG129" i="6"/>
  <c r="BF129" i="6"/>
  <c r="T129" i="6"/>
  <c r="R129" i="6"/>
  <c r="P129" i="6"/>
  <c r="BI128" i="6"/>
  <c r="BH128" i="6"/>
  <c r="BG128" i="6"/>
  <c r="BF128" i="6"/>
  <c r="T128" i="6"/>
  <c r="R128" i="6"/>
  <c r="P128" i="6"/>
  <c r="BI127" i="6"/>
  <c r="BH127" i="6"/>
  <c r="BG127" i="6"/>
  <c r="BF127" i="6"/>
  <c r="T127" i="6"/>
  <c r="R127" i="6"/>
  <c r="P127" i="6"/>
  <c r="BI126" i="6"/>
  <c r="BH126" i="6"/>
  <c r="BG126" i="6"/>
  <c r="BF126" i="6"/>
  <c r="T126" i="6"/>
  <c r="R126" i="6"/>
  <c r="P126" i="6"/>
  <c r="BI125" i="6"/>
  <c r="BH125" i="6"/>
  <c r="BG125" i="6"/>
  <c r="BF125" i="6"/>
  <c r="T125" i="6"/>
  <c r="R125" i="6"/>
  <c r="P125" i="6"/>
  <c r="BI124" i="6"/>
  <c r="BH124" i="6"/>
  <c r="BG124" i="6"/>
  <c r="BF124" i="6"/>
  <c r="T124" i="6"/>
  <c r="R124" i="6"/>
  <c r="P124" i="6"/>
  <c r="BI123" i="6"/>
  <c r="BH123" i="6"/>
  <c r="BG123" i="6"/>
  <c r="BF123" i="6"/>
  <c r="T123" i="6"/>
  <c r="R123" i="6"/>
  <c r="P123" i="6"/>
  <c r="BI122" i="6"/>
  <c r="BH122" i="6"/>
  <c r="BG122" i="6"/>
  <c r="BF122" i="6"/>
  <c r="T122" i="6"/>
  <c r="R122" i="6"/>
  <c r="P122" i="6"/>
  <c r="J116" i="6"/>
  <c r="F116" i="6"/>
  <c r="F114" i="6"/>
  <c r="E112" i="6"/>
  <c r="J91" i="6"/>
  <c r="F91" i="6"/>
  <c r="F89" i="6"/>
  <c r="E87" i="6"/>
  <c r="J24" i="6"/>
  <c r="E24" i="6"/>
  <c r="J117" i="6"/>
  <c r="J23" i="6"/>
  <c r="J18" i="6"/>
  <c r="E18" i="6"/>
  <c r="F117" i="6" s="1"/>
  <c r="J17" i="6"/>
  <c r="J12" i="6"/>
  <c r="J89" i="6" s="1"/>
  <c r="E7" i="6"/>
  <c r="E110" i="6" s="1"/>
  <c r="J37" i="5"/>
  <c r="J36" i="5"/>
  <c r="AY98" i="1"/>
  <c r="J35" i="5"/>
  <c r="AX98" i="1"/>
  <c r="BI451" i="5"/>
  <c r="BH451" i="5"/>
  <c r="BG451" i="5"/>
  <c r="BF451" i="5"/>
  <c r="T451" i="5"/>
  <c r="R451" i="5"/>
  <c r="P451" i="5"/>
  <c r="BI445" i="5"/>
  <c r="BH445" i="5"/>
  <c r="BG445" i="5"/>
  <c r="BF445" i="5"/>
  <c r="T445" i="5"/>
  <c r="R445" i="5"/>
  <c r="P445" i="5"/>
  <c r="BI436" i="5"/>
  <c r="BH436" i="5"/>
  <c r="BG436" i="5"/>
  <c r="BF436" i="5"/>
  <c r="T436" i="5"/>
  <c r="R436" i="5"/>
  <c r="P436" i="5"/>
  <c r="BI434" i="5"/>
  <c r="BH434" i="5"/>
  <c r="BG434" i="5"/>
  <c r="BF434" i="5"/>
  <c r="T434" i="5"/>
  <c r="R434" i="5"/>
  <c r="P434" i="5"/>
  <c r="BI433" i="5"/>
  <c r="BH433" i="5"/>
  <c r="BG433" i="5"/>
  <c r="BF433" i="5"/>
  <c r="T433" i="5"/>
  <c r="R433" i="5"/>
  <c r="P433" i="5"/>
  <c r="BI419" i="5"/>
  <c r="BH419" i="5"/>
  <c r="BG419" i="5"/>
  <c r="BF419" i="5"/>
  <c r="T419" i="5"/>
  <c r="R419" i="5"/>
  <c r="P419" i="5"/>
  <c r="BI418" i="5"/>
  <c r="BH418" i="5"/>
  <c r="BG418" i="5"/>
  <c r="BF418" i="5"/>
  <c r="T418" i="5"/>
  <c r="R418" i="5"/>
  <c r="P418" i="5"/>
  <c r="BI416" i="5"/>
  <c r="BH416" i="5"/>
  <c r="BG416" i="5"/>
  <c r="BF416" i="5"/>
  <c r="T416" i="5"/>
  <c r="R416" i="5"/>
  <c r="P416" i="5"/>
  <c r="BI408" i="5"/>
  <c r="BH408" i="5"/>
  <c r="BG408" i="5"/>
  <c r="BF408" i="5"/>
  <c r="T408" i="5"/>
  <c r="R408" i="5"/>
  <c r="P408" i="5"/>
  <c r="BI398" i="5"/>
  <c r="BH398" i="5"/>
  <c r="BG398" i="5"/>
  <c r="BF398" i="5"/>
  <c r="T398" i="5"/>
  <c r="R398" i="5"/>
  <c r="P398" i="5"/>
  <c r="BI397" i="5"/>
  <c r="BH397" i="5"/>
  <c r="BG397" i="5"/>
  <c r="BF397" i="5"/>
  <c r="T397" i="5"/>
  <c r="R397" i="5"/>
  <c r="P397" i="5"/>
  <c r="BI395" i="5"/>
  <c r="BH395" i="5"/>
  <c r="BG395" i="5"/>
  <c r="BF395" i="5"/>
  <c r="T395" i="5"/>
  <c r="R395" i="5"/>
  <c r="P395" i="5"/>
  <c r="BI394" i="5"/>
  <c r="BH394" i="5"/>
  <c r="BG394" i="5"/>
  <c r="BF394" i="5"/>
  <c r="T394" i="5"/>
  <c r="R394" i="5"/>
  <c r="P394" i="5"/>
  <c r="BI392" i="5"/>
  <c r="BH392" i="5"/>
  <c r="BG392" i="5"/>
  <c r="BF392" i="5"/>
  <c r="T392" i="5"/>
  <c r="R392" i="5"/>
  <c r="P392" i="5"/>
  <c r="BI386" i="5"/>
  <c r="BH386" i="5"/>
  <c r="BG386" i="5"/>
  <c r="BF386" i="5"/>
  <c r="T386" i="5"/>
  <c r="R386" i="5"/>
  <c r="P386" i="5"/>
  <c r="BI384" i="5"/>
  <c r="BH384" i="5"/>
  <c r="BG384" i="5"/>
  <c r="BF384" i="5"/>
  <c r="T384" i="5"/>
  <c r="R384" i="5"/>
  <c r="P384" i="5"/>
  <c r="BI378" i="5"/>
  <c r="BH378" i="5"/>
  <c r="BG378" i="5"/>
  <c r="BF378" i="5"/>
  <c r="T378" i="5"/>
  <c r="R378" i="5"/>
  <c r="P378" i="5"/>
  <c r="BI376" i="5"/>
  <c r="BH376" i="5"/>
  <c r="BG376" i="5"/>
  <c r="BF376" i="5"/>
  <c r="T376" i="5"/>
  <c r="R376" i="5"/>
  <c r="P376" i="5"/>
  <c r="BI370" i="5"/>
  <c r="BH370" i="5"/>
  <c r="BG370" i="5"/>
  <c r="BF370" i="5"/>
  <c r="T370" i="5"/>
  <c r="R370" i="5"/>
  <c r="P370" i="5"/>
  <c r="BI369" i="5"/>
  <c r="BH369" i="5"/>
  <c r="BG369" i="5"/>
  <c r="BF369" i="5"/>
  <c r="T369" i="5"/>
  <c r="R369" i="5"/>
  <c r="P369" i="5"/>
  <c r="BI368" i="5"/>
  <c r="BH368" i="5"/>
  <c r="BG368" i="5"/>
  <c r="BF368" i="5"/>
  <c r="T368" i="5"/>
  <c r="R368" i="5"/>
  <c r="P368" i="5"/>
  <c r="BI367" i="5"/>
  <c r="BH367" i="5"/>
  <c r="BG367" i="5"/>
  <c r="BF367" i="5"/>
  <c r="T367" i="5"/>
  <c r="R367" i="5"/>
  <c r="P367" i="5"/>
  <c r="BI361" i="5"/>
  <c r="BH361" i="5"/>
  <c r="BG361" i="5"/>
  <c r="BF361" i="5"/>
  <c r="T361" i="5"/>
  <c r="R361" i="5"/>
  <c r="P361" i="5"/>
  <c r="BI355" i="5"/>
  <c r="BH355" i="5"/>
  <c r="BG355" i="5"/>
  <c r="BF355" i="5"/>
  <c r="T355" i="5"/>
  <c r="R355" i="5"/>
  <c r="P355" i="5"/>
  <c r="BI349" i="5"/>
  <c r="BH349" i="5"/>
  <c r="BG349" i="5"/>
  <c r="BF349" i="5"/>
  <c r="T349" i="5"/>
  <c r="R349" i="5"/>
  <c r="P349" i="5"/>
  <c r="BI347" i="5"/>
  <c r="BH347" i="5"/>
  <c r="BG347" i="5"/>
  <c r="BF347" i="5"/>
  <c r="T347" i="5"/>
  <c r="R347" i="5"/>
  <c r="P347" i="5"/>
  <c r="BI346" i="5"/>
  <c r="BH346" i="5"/>
  <c r="BG346" i="5"/>
  <c r="BF346" i="5"/>
  <c r="T346" i="5"/>
  <c r="R346" i="5"/>
  <c r="P346" i="5"/>
  <c r="BI345" i="5"/>
  <c r="BH345" i="5"/>
  <c r="BG345" i="5"/>
  <c r="BF345" i="5"/>
  <c r="T345" i="5"/>
  <c r="R345" i="5"/>
  <c r="P345" i="5"/>
  <c r="BI344" i="5"/>
  <c r="BH344" i="5"/>
  <c r="BG344" i="5"/>
  <c r="BF344" i="5"/>
  <c r="T344" i="5"/>
  <c r="R344" i="5"/>
  <c r="P344" i="5"/>
  <c r="BI342" i="5"/>
  <c r="BH342" i="5"/>
  <c r="BG342" i="5"/>
  <c r="BF342" i="5"/>
  <c r="T342" i="5"/>
  <c r="R342" i="5"/>
  <c r="P342" i="5"/>
  <c r="BI336" i="5"/>
  <c r="BH336" i="5"/>
  <c r="BG336" i="5"/>
  <c r="BF336" i="5"/>
  <c r="T336" i="5"/>
  <c r="R336" i="5"/>
  <c r="P336" i="5"/>
  <c r="BI335" i="5"/>
  <c r="BH335" i="5"/>
  <c r="BG335" i="5"/>
  <c r="BF335" i="5"/>
  <c r="T335" i="5"/>
  <c r="R335" i="5"/>
  <c r="P335" i="5"/>
  <c r="BI334" i="5"/>
  <c r="BH334" i="5"/>
  <c r="BG334" i="5"/>
  <c r="BF334" i="5"/>
  <c r="T334" i="5"/>
  <c r="R334" i="5"/>
  <c r="P334" i="5"/>
  <c r="BI328" i="5"/>
  <c r="BH328" i="5"/>
  <c r="BG328" i="5"/>
  <c r="BF328" i="5"/>
  <c r="T328" i="5"/>
  <c r="R328" i="5"/>
  <c r="P328" i="5"/>
  <c r="BI326" i="5"/>
  <c r="BH326" i="5"/>
  <c r="BG326" i="5"/>
  <c r="BF326" i="5"/>
  <c r="T326" i="5"/>
  <c r="T325" i="5"/>
  <c r="R326" i="5"/>
  <c r="R325" i="5" s="1"/>
  <c r="P326" i="5"/>
  <c r="P325" i="5"/>
  <c r="BI324" i="5"/>
  <c r="BH324" i="5"/>
  <c r="BG324" i="5"/>
  <c r="BF324" i="5"/>
  <c r="T324" i="5"/>
  <c r="R324" i="5"/>
  <c r="P324" i="5"/>
  <c r="BI323" i="5"/>
  <c r="BH323" i="5"/>
  <c r="BG323" i="5"/>
  <c r="BF323" i="5"/>
  <c r="T323" i="5"/>
  <c r="R323" i="5"/>
  <c r="P323" i="5"/>
  <c r="BI321" i="5"/>
  <c r="BH321" i="5"/>
  <c r="BG321" i="5"/>
  <c r="BF321" i="5"/>
  <c r="T321" i="5"/>
  <c r="R321" i="5"/>
  <c r="P321" i="5"/>
  <c r="BI315" i="5"/>
  <c r="BH315" i="5"/>
  <c r="BG315" i="5"/>
  <c r="BF315" i="5"/>
  <c r="T315" i="5"/>
  <c r="R315" i="5"/>
  <c r="P315" i="5"/>
  <c r="BI309" i="5"/>
  <c r="BH309" i="5"/>
  <c r="BG309" i="5"/>
  <c r="BF309" i="5"/>
  <c r="T309" i="5"/>
  <c r="R309" i="5"/>
  <c r="P309" i="5"/>
  <c r="BI307" i="5"/>
  <c r="BH307" i="5"/>
  <c r="BG307" i="5"/>
  <c r="BF307" i="5"/>
  <c r="T307" i="5"/>
  <c r="T306" i="5" s="1"/>
  <c r="R307" i="5"/>
  <c r="R306" i="5"/>
  <c r="P307" i="5"/>
  <c r="P306" i="5" s="1"/>
  <c r="BI305" i="5"/>
  <c r="BH305" i="5"/>
  <c r="BG305" i="5"/>
  <c r="BF305" i="5"/>
  <c r="T305" i="5"/>
  <c r="R305" i="5"/>
  <c r="P305" i="5"/>
  <c r="BI304" i="5"/>
  <c r="BH304" i="5"/>
  <c r="BG304" i="5"/>
  <c r="BF304" i="5"/>
  <c r="T304" i="5"/>
  <c r="R304" i="5"/>
  <c r="P304" i="5"/>
  <c r="BI303" i="5"/>
  <c r="BH303" i="5"/>
  <c r="BG303" i="5"/>
  <c r="BF303" i="5"/>
  <c r="T303" i="5"/>
  <c r="R303" i="5"/>
  <c r="P303" i="5"/>
  <c r="BI302" i="5"/>
  <c r="BH302" i="5"/>
  <c r="BG302" i="5"/>
  <c r="BF302" i="5"/>
  <c r="T302" i="5"/>
  <c r="R302" i="5"/>
  <c r="P302" i="5"/>
  <c r="BI301" i="5"/>
  <c r="BH301" i="5"/>
  <c r="BG301" i="5"/>
  <c r="BF301" i="5"/>
  <c r="T301" i="5"/>
  <c r="R301" i="5"/>
  <c r="P301" i="5"/>
  <c r="BI300" i="5"/>
  <c r="BH300" i="5"/>
  <c r="BG300" i="5"/>
  <c r="BF300" i="5"/>
  <c r="T300" i="5"/>
  <c r="R300" i="5"/>
  <c r="P300" i="5"/>
  <c r="BI299" i="5"/>
  <c r="BH299" i="5"/>
  <c r="BG299" i="5"/>
  <c r="BF299" i="5"/>
  <c r="T299" i="5"/>
  <c r="R299" i="5"/>
  <c r="P299" i="5"/>
  <c r="BI298" i="5"/>
  <c r="BH298" i="5"/>
  <c r="BG298" i="5"/>
  <c r="BF298" i="5"/>
  <c r="T298" i="5"/>
  <c r="R298" i="5"/>
  <c r="P298" i="5"/>
  <c r="BI297" i="5"/>
  <c r="BH297" i="5"/>
  <c r="BG297" i="5"/>
  <c r="BF297" i="5"/>
  <c r="T297" i="5"/>
  <c r="R297" i="5"/>
  <c r="P297" i="5"/>
  <c r="BI296" i="5"/>
  <c r="BH296" i="5"/>
  <c r="BG296" i="5"/>
  <c r="BF296" i="5"/>
  <c r="T296" i="5"/>
  <c r="R296" i="5"/>
  <c r="P296" i="5"/>
  <c r="BI295" i="5"/>
  <c r="BH295" i="5"/>
  <c r="BG295" i="5"/>
  <c r="BF295" i="5"/>
  <c r="T295" i="5"/>
  <c r="R295" i="5"/>
  <c r="P295" i="5"/>
  <c r="BI294" i="5"/>
  <c r="BH294" i="5"/>
  <c r="BG294" i="5"/>
  <c r="BF294" i="5"/>
  <c r="T294" i="5"/>
  <c r="R294" i="5"/>
  <c r="P294" i="5"/>
  <c r="BI293" i="5"/>
  <c r="BH293" i="5"/>
  <c r="BG293" i="5"/>
  <c r="BF293" i="5"/>
  <c r="T293" i="5"/>
  <c r="R293" i="5"/>
  <c r="P293" i="5"/>
  <c r="BI292" i="5"/>
  <c r="BH292" i="5"/>
  <c r="BG292" i="5"/>
  <c r="BF292" i="5"/>
  <c r="T292" i="5"/>
  <c r="R292" i="5"/>
  <c r="P292" i="5"/>
  <c r="BI291" i="5"/>
  <c r="BH291" i="5"/>
  <c r="BG291" i="5"/>
  <c r="BF291" i="5"/>
  <c r="T291" i="5"/>
  <c r="R291" i="5"/>
  <c r="P291" i="5"/>
  <c r="BI290" i="5"/>
  <c r="BH290" i="5"/>
  <c r="BG290" i="5"/>
  <c r="BF290" i="5"/>
  <c r="T290" i="5"/>
  <c r="R290" i="5"/>
  <c r="P290" i="5"/>
  <c r="BI289" i="5"/>
  <c r="BH289" i="5"/>
  <c r="BG289" i="5"/>
  <c r="BF289" i="5"/>
  <c r="T289" i="5"/>
  <c r="R289" i="5"/>
  <c r="P289" i="5"/>
  <c r="BI288" i="5"/>
  <c r="BH288" i="5"/>
  <c r="BG288" i="5"/>
  <c r="BF288" i="5"/>
  <c r="T288" i="5"/>
  <c r="R288" i="5"/>
  <c r="P288" i="5"/>
  <c r="BI287" i="5"/>
  <c r="BH287" i="5"/>
  <c r="BG287" i="5"/>
  <c r="BF287" i="5"/>
  <c r="T287" i="5"/>
  <c r="R287" i="5"/>
  <c r="P287" i="5"/>
  <c r="BI286" i="5"/>
  <c r="BH286" i="5"/>
  <c r="BG286" i="5"/>
  <c r="BF286" i="5"/>
  <c r="T286" i="5"/>
  <c r="R286" i="5"/>
  <c r="P286" i="5"/>
  <c r="BI285" i="5"/>
  <c r="BH285" i="5"/>
  <c r="BG285" i="5"/>
  <c r="BF285" i="5"/>
  <c r="T285" i="5"/>
  <c r="R285" i="5"/>
  <c r="P285" i="5"/>
  <c r="BI284" i="5"/>
  <c r="BH284" i="5"/>
  <c r="BG284" i="5"/>
  <c r="BF284" i="5"/>
  <c r="T284" i="5"/>
  <c r="R284" i="5"/>
  <c r="P284" i="5"/>
  <c r="BI283" i="5"/>
  <c r="BH283" i="5"/>
  <c r="BG283" i="5"/>
  <c r="BF283" i="5"/>
  <c r="T283" i="5"/>
  <c r="R283" i="5"/>
  <c r="P283" i="5"/>
  <c r="BI282" i="5"/>
  <c r="BH282" i="5"/>
  <c r="BG282" i="5"/>
  <c r="BF282" i="5"/>
  <c r="T282" i="5"/>
  <c r="R282" i="5"/>
  <c r="P282" i="5"/>
  <c r="BI281" i="5"/>
  <c r="BH281" i="5"/>
  <c r="BG281" i="5"/>
  <c r="BF281" i="5"/>
  <c r="T281" i="5"/>
  <c r="R281" i="5"/>
  <c r="P281" i="5"/>
  <c r="BI280" i="5"/>
  <c r="BH280" i="5"/>
  <c r="BG280" i="5"/>
  <c r="BF280" i="5"/>
  <c r="T280" i="5"/>
  <c r="R280" i="5"/>
  <c r="P280" i="5"/>
  <c r="BI279" i="5"/>
  <c r="BH279" i="5"/>
  <c r="BG279" i="5"/>
  <c r="BF279" i="5"/>
  <c r="T279" i="5"/>
  <c r="R279" i="5"/>
  <c r="P279" i="5"/>
  <c r="BI278" i="5"/>
  <c r="BH278" i="5"/>
  <c r="BG278" i="5"/>
  <c r="BF278" i="5"/>
  <c r="T278" i="5"/>
  <c r="R278" i="5"/>
  <c r="P278" i="5"/>
  <c r="BI277" i="5"/>
  <c r="BH277" i="5"/>
  <c r="BG277" i="5"/>
  <c r="BF277" i="5"/>
  <c r="T277" i="5"/>
  <c r="R277" i="5"/>
  <c r="P277" i="5"/>
  <c r="BI271" i="5"/>
  <c r="BH271" i="5"/>
  <c r="BG271" i="5"/>
  <c r="BF271" i="5"/>
  <c r="T271" i="5"/>
  <c r="R271" i="5"/>
  <c r="P271" i="5"/>
  <c r="BI270" i="5"/>
  <c r="BH270" i="5"/>
  <c r="BG270" i="5"/>
  <c r="BF270" i="5"/>
  <c r="T270" i="5"/>
  <c r="R270" i="5"/>
  <c r="P270" i="5"/>
  <c r="BI269" i="5"/>
  <c r="BH269" i="5"/>
  <c r="BG269" i="5"/>
  <c r="BF269" i="5"/>
  <c r="T269" i="5"/>
  <c r="R269" i="5"/>
  <c r="P269" i="5"/>
  <c r="BI267" i="5"/>
  <c r="BH267" i="5"/>
  <c r="BG267" i="5"/>
  <c r="BF267" i="5"/>
  <c r="T267" i="5"/>
  <c r="R267" i="5"/>
  <c r="P267" i="5"/>
  <c r="BI266" i="5"/>
  <c r="BH266" i="5"/>
  <c r="BG266" i="5"/>
  <c r="BF266" i="5"/>
  <c r="T266" i="5"/>
  <c r="R266" i="5"/>
  <c r="P266" i="5"/>
  <c r="BI264" i="5"/>
  <c r="BH264" i="5"/>
  <c r="BG264" i="5"/>
  <c r="BF264" i="5"/>
  <c r="T264" i="5"/>
  <c r="R264" i="5"/>
  <c r="P264" i="5"/>
  <c r="BI263" i="5"/>
  <c r="BH263" i="5"/>
  <c r="BG263" i="5"/>
  <c r="BF263" i="5"/>
  <c r="T263" i="5"/>
  <c r="R263" i="5"/>
  <c r="P263" i="5"/>
  <c r="BI262" i="5"/>
  <c r="BH262" i="5"/>
  <c r="BG262" i="5"/>
  <c r="BF262" i="5"/>
  <c r="T262" i="5"/>
  <c r="R262" i="5"/>
  <c r="P262" i="5"/>
  <c r="BI259" i="5"/>
  <c r="BH259" i="5"/>
  <c r="BG259" i="5"/>
  <c r="BF259" i="5"/>
  <c r="T259" i="5"/>
  <c r="T258" i="5" s="1"/>
  <c r="R259" i="5"/>
  <c r="R258" i="5"/>
  <c r="P259" i="5"/>
  <c r="P258" i="5"/>
  <c r="BI257" i="5"/>
  <c r="BH257" i="5"/>
  <c r="BG257" i="5"/>
  <c r="BF257" i="5"/>
  <c r="T257" i="5"/>
  <c r="R257" i="5"/>
  <c r="P257" i="5"/>
  <c r="BI255" i="5"/>
  <c r="BH255" i="5"/>
  <c r="BG255" i="5"/>
  <c r="BF255" i="5"/>
  <c r="T255" i="5"/>
  <c r="R255" i="5"/>
  <c r="P255" i="5"/>
  <c r="BI254" i="5"/>
  <c r="BH254" i="5"/>
  <c r="BG254" i="5"/>
  <c r="BF254" i="5"/>
  <c r="T254" i="5"/>
  <c r="R254" i="5"/>
  <c r="P254" i="5"/>
  <c r="BI253" i="5"/>
  <c r="BH253" i="5"/>
  <c r="BG253" i="5"/>
  <c r="BF253" i="5"/>
  <c r="T253" i="5"/>
  <c r="R253" i="5"/>
  <c r="P253" i="5"/>
  <c r="BI250" i="5"/>
  <c r="BH250" i="5"/>
  <c r="BG250" i="5"/>
  <c r="BF250" i="5"/>
  <c r="T250" i="5"/>
  <c r="R250" i="5"/>
  <c r="P250" i="5"/>
  <c r="BI249" i="5"/>
  <c r="BH249" i="5"/>
  <c r="BG249" i="5"/>
  <c r="BF249" i="5"/>
  <c r="T249" i="5"/>
  <c r="R249" i="5"/>
  <c r="P249" i="5"/>
  <c r="BI248" i="5"/>
  <c r="BH248" i="5"/>
  <c r="BG248" i="5"/>
  <c r="BF248" i="5"/>
  <c r="T248" i="5"/>
  <c r="R248" i="5"/>
  <c r="P248" i="5"/>
  <c r="BI247" i="5"/>
  <c r="BH247" i="5"/>
  <c r="BG247" i="5"/>
  <c r="BF247" i="5"/>
  <c r="T247" i="5"/>
  <c r="R247" i="5"/>
  <c r="P247" i="5"/>
  <c r="BI246" i="5"/>
  <c r="BH246" i="5"/>
  <c r="BG246" i="5"/>
  <c r="BF246" i="5"/>
  <c r="T246" i="5"/>
  <c r="R246" i="5"/>
  <c r="P246" i="5"/>
  <c r="BI245" i="5"/>
  <c r="BH245" i="5"/>
  <c r="BG245" i="5"/>
  <c r="BF245" i="5"/>
  <c r="T245" i="5"/>
  <c r="R245" i="5"/>
  <c r="P245" i="5"/>
  <c r="BI244" i="5"/>
  <c r="BH244" i="5"/>
  <c r="BG244" i="5"/>
  <c r="BF244" i="5"/>
  <c r="T244" i="5"/>
  <c r="R244" i="5"/>
  <c r="P244" i="5"/>
  <c r="BI243" i="5"/>
  <c r="BH243" i="5"/>
  <c r="BG243" i="5"/>
  <c r="BF243" i="5"/>
  <c r="T243" i="5"/>
  <c r="R243" i="5"/>
  <c r="P243" i="5"/>
  <c r="BI242" i="5"/>
  <c r="BH242" i="5"/>
  <c r="BG242" i="5"/>
  <c r="BF242" i="5"/>
  <c r="T242" i="5"/>
  <c r="R242" i="5"/>
  <c r="P242" i="5"/>
  <c r="BI233" i="5"/>
  <c r="BH233" i="5"/>
  <c r="BG233" i="5"/>
  <c r="BF233" i="5"/>
  <c r="T233" i="5"/>
  <c r="R233" i="5"/>
  <c r="P233" i="5"/>
  <c r="BI230" i="5"/>
  <c r="BH230" i="5"/>
  <c r="BG230" i="5"/>
  <c r="BF230" i="5"/>
  <c r="T230" i="5"/>
  <c r="R230" i="5"/>
  <c r="P230" i="5"/>
  <c r="BI226" i="5"/>
  <c r="BH226" i="5"/>
  <c r="BG226" i="5"/>
  <c r="BF226" i="5"/>
  <c r="T226" i="5"/>
  <c r="R226" i="5"/>
  <c r="P226" i="5"/>
  <c r="BI224" i="5"/>
  <c r="BH224" i="5"/>
  <c r="BG224" i="5"/>
  <c r="BF224" i="5"/>
  <c r="T224" i="5"/>
  <c r="R224" i="5"/>
  <c r="P224" i="5"/>
  <c r="BI218" i="5"/>
  <c r="BH218" i="5"/>
  <c r="BG218" i="5"/>
  <c r="BF218" i="5"/>
  <c r="T218" i="5"/>
  <c r="R218" i="5"/>
  <c r="P218" i="5"/>
  <c r="BI216" i="5"/>
  <c r="BH216" i="5"/>
  <c r="BG216" i="5"/>
  <c r="BF216" i="5"/>
  <c r="T216" i="5"/>
  <c r="R216" i="5"/>
  <c r="P216" i="5"/>
  <c r="BI206" i="5"/>
  <c r="BH206" i="5"/>
  <c r="BG206" i="5"/>
  <c r="BF206" i="5"/>
  <c r="T206" i="5"/>
  <c r="R206" i="5"/>
  <c r="P206" i="5"/>
  <c r="BI199" i="5"/>
  <c r="BH199" i="5"/>
  <c r="BG199" i="5"/>
  <c r="BF199" i="5"/>
  <c r="T199" i="5"/>
  <c r="R199" i="5"/>
  <c r="P199" i="5"/>
  <c r="BI198" i="5"/>
  <c r="BH198" i="5"/>
  <c r="BG198" i="5"/>
  <c r="BF198" i="5"/>
  <c r="T198" i="5"/>
  <c r="R198" i="5"/>
  <c r="P198" i="5"/>
  <c r="BI196" i="5"/>
  <c r="BH196" i="5"/>
  <c r="BG196" i="5"/>
  <c r="BF196" i="5"/>
  <c r="T196" i="5"/>
  <c r="R196" i="5"/>
  <c r="P196" i="5"/>
  <c r="BI193" i="5"/>
  <c r="BH193" i="5"/>
  <c r="BG193" i="5"/>
  <c r="BF193" i="5"/>
  <c r="T193" i="5"/>
  <c r="R193" i="5"/>
  <c r="P193" i="5"/>
  <c r="BI192" i="5"/>
  <c r="BH192" i="5"/>
  <c r="BG192" i="5"/>
  <c r="BF192" i="5"/>
  <c r="T192" i="5"/>
  <c r="R192" i="5"/>
  <c r="P192" i="5"/>
  <c r="BI189" i="5"/>
  <c r="BH189" i="5"/>
  <c r="BG189" i="5"/>
  <c r="BF189" i="5"/>
  <c r="T189" i="5"/>
  <c r="R189" i="5"/>
  <c r="P189" i="5"/>
  <c r="BI188" i="5"/>
  <c r="BH188" i="5"/>
  <c r="BG188" i="5"/>
  <c r="BF188" i="5"/>
  <c r="T188" i="5"/>
  <c r="R188" i="5"/>
  <c r="P188" i="5"/>
  <c r="BI187" i="5"/>
  <c r="BH187" i="5"/>
  <c r="BG187" i="5"/>
  <c r="BF187" i="5"/>
  <c r="T187" i="5"/>
  <c r="R187" i="5"/>
  <c r="P187" i="5"/>
  <c r="BI178" i="5"/>
  <c r="BH178" i="5"/>
  <c r="BG178" i="5"/>
  <c r="BF178" i="5"/>
  <c r="T178" i="5"/>
  <c r="R178" i="5"/>
  <c r="P178" i="5"/>
  <c r="BI177" i="5"/>
  <c r="BH177" i="5"/>
  <c r="BG177" i="5"/>
  <c r="BF177" i="5"/>
  <c r="T177" i="5"/>
  <c r="R177" i="5"/>
  <c r="P177" i="5"/>
  <c r="BI176" i="5"/>
  <c r="BH176" i="5"/>
  <c r="BG176" i="5"/>
  <c r="BF176" i="5"/>
  <c r="T176" i="5"/>
  <c r="R176" i="5"/>
  <c r="P176" i="5"/>
  <c r="BI175" i="5"/>
  <c r="BH175" i="5"/>
  <c r="BG175" i="5"/>
  <c r="BF175" i="5"/>
  <c r="T175" i="5"/>
  <c r="R175" i="5"/>
  <c r="P175" i="5"/>
  <c r="BI166" i="5"/>
  <c r="BH166" i="5"/>
  <c r="BG166" i="5"/>
  <c r="BF166" i="5"/>
  <c r="T166" i="5"/>
  <c r="R166" i="5"/>
  <c r="P166" i="5"/>
  <c r="BI162" i="5"/>
  <c r="BH162" i="5"/>
  <c r="BG162" i="5"/>
  <c r="BF162" i="5"/>
  <c r="T162" i="5"/>
  <c r="R162" i="5"/>
  <c r="P162" i="5"/>
  <c r="BI160" i="5"/>
  <c r="BH160" i="5"/>
  <c r="BG160" i="5"/>
  <c r="BF160" i="5"/>
  <c r="T160" i="5"/>
  <c r="R160" i="5"/>
  <c r="P160" i="5"/>
  <c r="BI154" i="5"/>
  <c r="BH154" i="5"/>
  <c r="BG154" i="5"/>
  <c r="BF154" i="5"/>
  <c r="T154" i="5"/>
  <c r="R154" i="5"/>
  <c r="P154" i="5"/>
  <c r="BI147" i="5"/>
  <c r="BH147" i="5"/>
  <c r="BG147" i="5"/>
  <c r="BF147" i="5"/>
  <c r="T147" i="5"/>
  <c r="R147" i="5"/>
  <c r="P147" i="5"/>
  <c r="BI144" i="5"/>
  <c r="BH144" i="5"/>
  <c r="BG144" i="5"/>
  <c r="BF144" i="5"/>
  <c r="T144" i="5"/>
  <c r="R144" i="5"/>
  <c r="P144" i="5"/>
  <c r="BI140" i="5"/>
  <c r="BH140" i="5"/>
  <c r="BG140" i="5"/>
  <c r="BF140" i="5"/>
  <c r="T140" i="5"/>
  <c r="R140" i="5"/>
  <c r="P140" i="5"/>
  <c r="BI136" i="5"/>
  <c r="BH136" i="5"/>
  <c r="BG136" i="5"/>
  <c r="BF136" i="5"/>
  <c r="T136" i="5"/>
  <c r="R136" i="5"/>
  <c r="P136" i="5"/>
  <c r="J129" i="5"/>
  <c r="F129" i="5"/>
  <c r="F127" i="5"/>
  <c r="E125" i="5"/>
  <c r="J91" i="5"/>
  <c r="F91" i="5"/>
  <c r="F89" i="5"/>
  <c r="E87" i="5"/>
  <c r="J24" i="5"/>
  <c r="E24" i="5"/>
  <c r="J130" i="5" s="1"/>
  <c r="J23" i="5"/>
  <c r="J18" i="5"/>
  <c r="E18" i="5"/>
  <c r="F130" i="5" s="1"/>
  <c r="J17" i="5"/>
  <c r="J12" i="5"/>
  <c r="J127" i="5"/>
  <c r="E7" i="5"/>
  <c r="E85" i="5"/>
  <c r="J37" i="4"/>
  <c r="J36" i="4"/>
  <c r="AY97" i="1" s="1"/>
  <c r="J35" i="4"/>
  <c r="AX97" i="1"/>
  <c r="BI381" i="4"/>
  <c r="BH381" i="4"/>
  <c r="BG381" i="4"/>
  <c r="BF381" i="4"/>
  <c r="T381" i="4"/>
  <c r="R381" i="4"/>
  <c r="P381" i="4"/>
  <c r="BI375" i="4"/>
  <c r="BH375" i="4"/>
  <c r="BG375" i="4"/>
  <c r="BF375" i="4"/>
  <c r="T375" i="4"/>
  <c r="R375" i="4"/>
  <c r="P375" i="4"/>
  <c r="BI370" i="4"/>
  <c r="BH370" i="4"/>
  <c r="BG370" i="4"/>
  <c r="BF370" i="4"/>
  <c r="T370" i="4"/>
  <c r="R370" i="4"/>
  <c r="P370" i="4"/>
  <c r="BI368" i="4"/>
  <c r="BH368" i="4"/>
  <c r="BG368" i="4"/>
  <c r="BF368" i="4"/>
  <c r="T368" i="4"/>
  <c r="R368" i="4"/>
  <c r="P368" i="4"/>
  <c r="BI367" i="4"/>
  <c r="BH367" i="4"/>
  <c r="BG367" i="4"/>
  <c r="BF367" i="4"/>
  <c r="T367" i="4"/>
  <c r="R367" i="4"/>
  <c r="P367" i="4"/>
  <c r="BI350" i="4"/>
  <c r="BH350" i="4"/>
  <c r="BG350" i="4"/>
  <c r="BF350" i="4"/>
  <c r="T350" i="4"/>
  <c r="R350" i="4"/>
  <c r="P350" i="4"/>
  <c r="BI349" i="4"/>
  <c r="BH349" i="4"/>
  <c r="BG349" i="4"/>
  <c r="BF349" i="4"/>
  <c r="T349" i="4"/>
  <c r="R349" i="4"/>
  <c r="P349" i="4"/>
  <c r="BI347" i="4"/>
  <c r="BH347" i="4"/>
  <c r="BG347" i="4"/>
  <c r="BF347" i="4"/>
  <c r="T347" i="4"/>
  <c r="R347" i="4"/>
  <c r="P347" i="4"/>
  <c r="BI332" i="4"/>
  <c r="BH332" i="4"/>
  <c r="BG332" i="4"/>
  <c r="BF332" i="4"/>
  <c r="T332" i="4"/>
  <c r="R332" i="4"/>
  <c r="P332" i="4"/>
  <c r="BI328" i="4"/>
  <c r="BH328" i="4"/>
  <c r="BG328" i="4"/>
  <c r="BF328" i="4"/>
  <c r="T328" i="4"/>
  <c r="R328" i="4"/>
  <c r="P328" i="4"/>
  <c r="BI327" i="4"/>
  <c r="BH327" i="4"/>
  <c r="BG327" i="4"/>
  <c r="BF327" i="4"/>
  <c r="T327" i="4"/>
  <c r="R327" i="4"/>
  <c r="P327" i="4"/>
  <c r="BI325" i="4"/>
  <c r="BH325" i="4"/>
  <c r="BG325" i="4"/>
  <c r="BF325" i="4"/>
  <c r="T325" i="4"/>
  <c r="R325" i="4"/>
  <c r="P325" i="4"/>
  <c r="BI324" i="4"/>
  <c r="BH324" i="4"/>
  <c r="BG324" i="4"/>
  <c r="BF324" i="4"/>
  <c r="T324" i="4"/>
  <c r="R324" i="4"/>
  <c r="P324" i="4"/>
  <c r="BI323" i="4"/>
  <c r="BH323" i="4"/>
  <c r="BG323" i="4"/>
  <c r="BF323" i="4"/>
  <c r="T323" i="4"/>
  <c r="R323" i="4"/>
  <c r="P323" i="4"/>
  <c r="BI315" i="4"/>
  <c r="BH315" i="4"/>
  <c r="BG315" i="4"/>
  <c r="BF315" i="4"/>
  <c r="T315" i="4"/>
  <c r="R315" i="4"/>
  <c r="P315" i="4"/>
  <c r="BI313" i="4"/>
  <c r="BH313" i="4"/>
  <c r="BG313" i="4"/>
  <c r="BF313" i="4"/>
  <c r="T313" i="4"/>
  <c r="R313" i="4"/>
  <c r="P313" i="4"/>
  <c r="BI305" i="4"/>
  <c r="BH305" i="4"/>
  <c r="BG305" i="4"/>
  <c r="BF305" i="4"/>
  <c r="T305" i="4"/>
  <c r="R305" i="4"/>
  <c r="P305" i="4"/>
  <c r="BI304" i="4"/>
  <c r="BH304" i="4"/>
  <c r="BG304" i="4"/>
  <c r="BF304" i="4"/>
  <c r="T304" i="4"/>
  <c r="R304" i="4"/>
  <c r="P304" i="4"/>
  <c r="BI303" i="4"/>
  <c r="BH303" i="4"/>
  <c r="BG303" i="4"/>
  <c r="BF303" i="4"/>
  <c r="T303" i="4"/>
  <c r="R303" i="4"/>
  <c r="P303" i="4"/>
  <c r="BI302" i="4"/>
  <c r="BH302" i="4"/>
  <c r="BG302" i="4"/>
  <c r="BF302" i="4"/>
  <c r="T302" i="4"/>
  <c r="R302" i="4"/>
  <c r="P302" i="4"/>
  <c r="BI300" i="4"/>
  <c r="BH300" i="4"/>
  <c r="BG300" i="4"/>
  <c r="BF300" i="4"/>
  <c r="T300" i="4"/>
  <c r="R300" i="4"/>
  <c r="P300" i="4"/>
  <c r="BI298" i="4"/>
  <c r="BH298" i="4"/>
  <c r="BG298" i="4"/>
  <c r="BF298" i="4"/>
  <c r="T298" i="4"/>
  <c r="T297" i="4"/>
  <c r="R298" i="4"/>
  <c r="R297" i="4"/>
  <c r="P298" i="4"/>
  <c r="P297" i="4"/>
  <c r="BI296" i="4"/>
  <c r="BH296" i="4"/>
  <c r="BG296" i="4"/>
  <c r="BF296" i="4"/>
  <c r="T296" i="4"/>
  <c r="R296" i="4"/>
  <c r="P296" i="4"/>
  <c r="BI295" i="4"/>
  <c r="BH295" i="4"/>
  <c r="BG295" i="4"/>
  <c r="BF295" i="4"/>
  <c r="T295" i="4"/>
  <c r="R295" i="4"/>
  <c r="P295" i="4"/>
  <c r="BI293" i="4"/>
  <c r="BH293" i="4"/>
  <c r="BG293" i="4"/>
  <c r="BF293" i="4"/>
  <c r="T293" i="4"/>
  <c r="R293" i="4"/>
  <c r="P293" i="4"/>
  <c r="BI285" i="4"/>
  <c r="BH285" i="4"/>
  <c r="BG285" i="4"/>
  <c r="BF285" i="4"/>
  <c r="T285" i="4"/>
  <c r="R285" i="4"/>
  <c r="P285" i="4"/>
  <c r="BI279" i="4"/>
  <c r="BH279" i="4"/>
  <c r="BG279" i="4"/>
  <c r="BF279" i="4"/>
  <c r="T279" i="4"/>
  <c r="R279" i="4"/>
  <c r="P279" i="4"/>
  <c r="BI277" i="4"/>
  <c r="BH277" i="4"/>
  <c r="BG277" i="4"/>
  <c r="BF277" i="4"/>
  <c r="T277" i="4"/>
  <c r="T276" i="4"/>
  <c r="R277" i="4"/>
  <c r="R276" i="4"/>
  <c r="P277" i="4"/>
  <c r="P276" i="4" s="1"/>
  <c r="BI275" i="4"/>
  <c r="BH275" i="4"/>
  <c r="BG275" i="4"/>
  <c r="BF275" i="4"/>
  <c r="T275" i="4"/>
  <c r="R275" i="4"/>
  <c r="P275" i="4"/>
  <c r="BI274" i="4"/>
  <c r="BH274" i="4"/>
  <c r="BG274" i="4"/>
  <c r="BF274" i="4"/>
  <c r="T274" i="4"/>
  <c r="R274" i="4"/>
  <c r="P274" i="4"/>
  <c r="BI273" i="4"/>
  <c r="BH273" i="4"/>
  <c r="BG273" i="4"/>
  <c r="BF273" i="4"/>
  <c r="T273" i="4"/>
  <c r="R273" i="4"/>
  <c r="P273" i="4"/>
  <c r="BI272" i="4"/>
  <c r="BH272" i="4"/>
  <c r="BG272" i="4"/>
  <c r="BF272" i="4"/>
  <c r="T272" i="4"/>
  <c r="R272" i="4"/>
  <c r="P272" i="4"/>
  <c r="BI271" i="4"/>
  <c r="BH271" i="4"/>
  <c r="BG271" i="4"/>
  <c r="BF271" i="4"/>
  <c r="T271" i="4"/>
  <c r="R271" i="4"/>
  <c r="P271" i="4"/>
  <c r="BI270" i="4"/>
  <c r="BH270" i="4"/>
  <c r="BG270" i="4"/>
  <c r="BF270" i="4"/>
  <c r="T270" i="4"/>
  <c r="R270" i="4"/>
  <c r="P270" i="4"/>
  <c r="BI269" i="4"/>
  <c r="BH269" i="4"/>
  <c r="BG269" i="4"/>
  <c r="BF269" i="4"/>
  <c r="T269" i="4"/>
  <c r="R269" i="4"/>
  <c r="P269" i="4"/>
  <c r="BI268" i="4"/>
  <c r="BH268" i="4"/>
  <c r="BG268" i="4"/>
  <c r="BF268" i="4"/>
  <c r="T268" i="4"/>
  <c r="R268" i="4"/>
  <c r="P268" i="4"/>
  <c r="BI267" i="4"/>
  <c r="BH267" i="4"/>
  <c r="BG267" i="4"/>
  <c r="BF267" i="4"/>
  <c r="T267" i="4"/>
  <c r="R267" i="4"/>
  <c r="P267" i="4"/>
  <c r="BI266" i="4"/>
  <c r="BH266" i="4"/>
  <c r="BG266" i="4"/>
  <c r="BF266" i="4"/>
  <c r="T266" i="4"/>
  <c r="R266" i="4"/>
  <c r="P266" i="4"/>
  <c r="BI265" i="4"/>
  <c r="BH265" i="4"/>
  <c r="BG265" i="4"/>
  <c r="BF265" i="4"/>
  <c r="T265" i="4"/>
  <c r="R265" i="4"/>
  <c r="P265" i="4"/>
  <c r="BI264" i="4"/>
  <c r="BH264" i="4"/>
  <c r="BG264" i="4"/>
  <c r="BF264" i="4"/>
  <c r="T264" i="4"/>
  <c r="R264" i="4"/>
  <c r="P264" i="4"/>
  <c r="BI263" i="4"/>
  <c r="BH263" i="4"/>
  <c r="BG263" i="4"/>
  <c r="BF263" i="4"/>
  <c r="T263" i="4"/>
  <c r="R263" i="4"/>
  <c r="P263" i="4"/>
  <c r="BI262" i="4"/>
  <c r="BH262" i="4"/>
  <c r="BG262" i="4"/>
  <c r="BF262" i="4"/>
  <c r="T262" i="4"/>
  <c r="R262" i="4"/>
  <c r="P262" i="4"/>
  <c r="BI261" i="4"/>
  <c r="BH261" i="4"/>
  <c r="BG261" i="4"/>
  <c r="BF261" i="4"/>
  <c r="T261" i="4"/>
  <c r="R261" i="4"/>
  <c r="P261" i="4"/>
  <c r="BI260" i="4"/>
  <c r="BH260" i="4"/>
  <c r="BG260" i="4"/>
  <c r="BF260" i="4"/>
  <c r="T260" i="4"/>
  <c r="R260" i="4"/>
  <c r="P260" i="4"/>
  <c r="BI259" i="4"/>
  <c r="BH259" i="4"/>
  <c r="BG259" i="4"/>
  <c r="BF259" i="4"/>
  <c r="T259" i="4"/>
  <c r="R259" i="4"/>
  <c r="P259" i="4"/>
  <c r="BI258" i="4"/>
  <c r="BH258" i="4"/>
  <c r="BG258" i="4"/>
  <c r="BF258" i="4"/>
  <c r="T258" i="4"/>
  <c r="R258" i="4"/>
  <c r="P258" i="4"/>
  <c r="BI257" i="4"/>
  <c r="BH257" i="4"/>
  <c r="BG257" i="4"/>
  <c r="BF257" i="4"/>
  <c r="T257" i="4"/>
  <c r="R257" i="4"/>
  <c r="P257" i="4"/>
  <c r="BI256" i="4"/>
  <c r="BH256" i="4"/>
  <c r="BG256" i="4"/>
  <c r="BF256" i="4"/>
  <c r="T256" i="4"/>
  <c r="R256" i="4"/>
  <c r="P256" i="4"/>
  <c r="BI254" i="4"/>
  <c r="BH254" i="4"/>
  <c r="BG254" i="4"/>
  <c r="BF254" i="4"/>
  <c r="T254" i="4"/>
  <c r="R254" i="4"/>
  <c r="P254" i="4"/>
  <c r="BI253" i="4"/>
  <c r="BH253" i="4"/>
  <c r="BG253" i="4"/>
  <c r="BF253" i="4"/>
  <c r="T253" i="4"/>
  <c r="R253" i="4"/>
  <c r="P253" i="4"/>
  <c r="BI251" i="4"/>
  <c r="BH251" i="4"/>
  <c r="BG251" i="4"/>
  <c r="BF251" i="4"/>
  <c r="T251" i="4"/>
  <c r="R251" i="4"/>
  <c r="P251" i="4"/>
  <c r="BI250" i="4"/>
  <c r="BH250" i="4"/>
  <c r="BG250" i="4"/>
  <c r="BF250" i="4"/>
  <c r="T250" i="4"/>
  <c r="R250" i="4"/>
  <c r="P250" i="4"/>
  <c r="BI249" i="4"/>
  <c r="BH249" i="4"/>
  <c r="BG249" i="4"/>
  <c r="BF249" i="4"/>
  <c r="T249" i="4"/>
  <c r="R249" i="4"/>
  <c r="P249" i="4"/>
  <c r="BI246" i="4"/>
  <c r="BH246" i="4"/>
  <c r="BG246" i="4"/>
  <c r="BF246" i="4"/>
  <c r="T246" i="4"/>
  <c r="T245" i="4"/>
  <c r="R246" i="4"/>
  <c r="R245" i="4"/>
  <c r="P246" i="4"/>
  <c r="P245" i="4" s="1"/>
  <c r="BI244" i="4"/>
  <c r="BH244" i="4"/>
  <c r="BG244" i="4"/>
  <c r="BF244" i="4"/>
  <c r="T244" i="4"/>
  <c r="R244" i="4"/>
  <c r="P244" i="4"/>
  <c r="BI242" i="4"/>
  <c r="BH242" i="4"/>
  <c r="BG242" i="4"/>
  <c r="BF242" i="4"/>
  <c r="T242" i="4"/>
  <c r="R242" i="4"/>
  <c r="P242" i="4"/>
  <c r="BI241" i="4"/>
  <c r="BH241" i="4"/>
  <c r="BG241" i="4"/>
  <c r="BF241" i="4"/>
  <c r="T241" i="4"/>
  <c r="R241" i="4"/>
  <c r="P241" i="4"/>
  <c r="BI240" i="4"/>
  <c r="BH240" i="4"/>
  <c r="BG240" i="4"/>
  <c r="BF240" i="4"/>
  <c r="T240" i="4"/>
  <c r="R240" i="4"/>
  <c r="P240" i="4"/>
  <c r="BI237" i="4"/>
  <c r="BH237" i="4"/>
  <c r="BG237" i="4"/>
  <c r="BF237" i="4"/>
  <c r="T237" i="4"/>
  <c r="R237" i="4"/>
  <c r="P237" i="4"/>
  <c r="BI236" i="4"/>
  <c r="BH236" i="4"/>
  <c r="BG236" i="4"/>
  <c r="BF236" i="4"/>
  <c r="T236" i="4"/>
  <c r="R236" i="4"/>
  <c r="P236" i="4"/>
  <c r="BI235" i="4"/>
  <c r="BH235" i="4"/>
  <c r="BG235" i="4"/>
  <c r="BF235" i="4"/>
  <c r="T235" i="4"/>
  <c r="R235" i="4"/>
  <c r="P235" i="4"/>
  <c r="BI234" i="4"/>
  <c r="BH234" i="4"/>
  <c r="BG234" i="4"/>
  <c r="BF234" i="4"/>
  <c r="T234" i="4"/>
  <c r="R234" i="4"/>
  <c r="P234" i="4"/>
  <c r="BI233" i="4"/>
  <c r="BH233" i="4"/>
  <c r="BG233" i="4"/>
  <c r="BF233" i="4"/>
  <c r="T233" i="4"/>
  <c r="R233" i="4"/>
  <c r="P233" i="4"/>
  <c r="BI232" i="4"/>
  <c r="BH232" i="4"/>
  <c r="BG232" i="4"/>
  <c r="BF232" i="4"/>
  <c r="T232" i="4"/>
  <c r="R232" i="4"/>
  <c r="P232" i="4"/>
  <c r="BI231" i="4"/>
  <c r="BH231" i="4"/>
  <c r="BG231" i="4"/>
  <c r="BF231" i="4"/>
  <c r="T231" i="4"/>
  <c r="R231" i="4"/>
  <c r="P231" i="4"/>
  <c r="BI230" i="4"/>
  <c r="BH230" i="4"/>
  <c r="BG230" i="4"/>
  <c r="BF230" i="4"/>
  <c r="T230" i="4"/>
  <c r="R230" i="4"/>
  <c r="P230" i="4"/>
  <c r="BI229" i="4"/>
  <c r="BH229" i="4"/>
  <c r="BG229" i="4"/>
  <c r="BF229" i="4"/>
  <c r="T229" i="4"/>
  <c r="R229" i="4"/>
  <c r="P229" i="4"/>
  <c r="BI219" i="4"/>
  <c r="BH219" i="4"/>
  <c r="BG219" i="4"/>
  <c r="BF219" i="4"/>
  <c r="T219" i="4"/>
  <c r="R219" i="4"/>
  <c r="P219" i="4"/>
  <c r="BI216" i="4"/>
  <c r="BH216" i="4"/>
  <c r="BG216" i="4"/>
  <c r="BF216" i="4"/>
  <c r="T216" i="4"/>
  <c r="R216" i="4"/>
  <c r="P216" i="4"/>
  <c r="BI214" i="4"/>
  <c r="BH214" i="4"/>
  <c r="BG214" i="4"/>
  <c r="BF214" i="4"/>
  <c r="T214" i="4"/>
  <c r="R214" i="4"/>
  <c r="P214" i="4"/>
  <c r="BI212" i="4"/>
  <c r="BH212" i="4"/>
  <c r="BG212" i="4"/>
  <c r="BF212" i="4"/>
  <c r="T212" i="4"/>
  <c r="R212" i="4"/>
  <c r="P212" i="4"/>
  <c r="BI210" i="4"/>
  <c r="BH210" i="4"/>
  <c r="BG210" i="4"/>
  <c r="BF210" i="4"/>
  <c r="T210" i="4"/>
  <c r="R210" i="4"/>
  <c r="P210" i="4"/>
  <c r="BI208" i="4"/>
  <c r="BH208" i="4"/>
  <c r="BG208" i="4"/>
  <c r="BF208" i="4"/>
  <c r="T208" i="4"/>
  <c r="R208" i="4"/>
  <c r="P208" i="4"/>
  <c r="BI206" i="4"/>
  <c r="BH206" i="4"/>
  <c r="BG206" i="4"/>
  <c r="BF206" i="4"/>
  <c r="T206" i="4"/>
  <c r="R206" i="4"/>
  <c r="P206" i="4"/>
  <c r="BI204" i="4"/>
  <c r="BH204" i="4"/>
  <c r="BG204" i="4"/>
  <c r="BF204" i="4"/>
  <c r="T204" i="4"/>
  <c r="R204" i="4"/>
  <c r="P204" i="4"/>
  <c r="BI196" i="4"/>
  <c r="BH196" i="4"/>
  <c r="BG196" i="4"/>
  <c r="BF196" i="4"/>
  <c r="T196" i="4"/>
  <c r="R196" i="4"/>
  <c r="P196" i="4"/>
  <c r="BI187" i="4"/>
  <c r="BH187" i="4"/>
  <c r="BG187" i="4"/>
  <c r="BF187" i="4"/>
  <c r="T187" i="4"/>
  <c r="R187" i="4"/>
  <c r="P187" i="4"/>
  <c r="BI186" i="4"/>
  <c r="BH186" i="4"/>
  <c r="BG186" i="4"/>
  <c r="BF186" i="4"/>
  <c r="T186" i="4"/>
  <c r="R186" i="4"/>
  <c r="P186" i="4"/>
  <c r="BI184" i="4"/>
  <c r="BH184" i="4"/>
  <c r="BG184" i="4"/>
  <c r="BF184" i="4"/>
  <c r="T184" i="4"/>
  <c r="R184" i="4"/>
  <c r="P184" i="4"/>
  <c r="BI182" i="4"/>
  <c r="BH182" i="4"/>
  <c r="BG182" i="4"/>
  <c r="BF182" i="4"/>
  <c r="T182" i="4"/>
  <c r="R182" i="4"/>
  <c r="P182" i="4"/>
  <c r="BI166" i="4"/>
  <c r="BH166" i="4"/>
  <c r="BG166" i="4"/>
  <c r="BF166" i="4"/>
  <c r="T166" i="4"/>
  <c r="R166" i="4"/>
  <c r="P166" i="4"/>
  <c r="BI165" i="4"/>
  <c r="BH165" i="4"/>
  <c r="BG165" i="4"/>
  <c r="BF165" i="4"/>
  <c r="T165" i="4"/>
  <c r="R165" i="4"/>
  <c r="P165" i="4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P163" i="4"/>
  <c r="BI150" i="4"/>
  <c r="BH150" i="4"/>
  <c r="BG150" i="4"/>
  <c r="BF150" i="4"/>
  <c r="T150" i="4"/>
  <c r="R150" i="4"/>
  <c r="P150" i="4"/>
  <c r="BI144" i="4"/>
  <c r="BH144" i="4"/>
  <c r="BG144" i="4"/>
  <c r="BF144" i="4"/>
  <c r="T144" i="4"/>
  <c r="R144" i="4"/>
  <c r="P144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J128" i="4"/>
  <c r="F128" i="4"/>
  <c r="F126" i="4"/>
  <c r="E124" i="4"/>
  <c r="J91" i="4"/>
  <c r="F91" i="4"/>
  <c r="F89" i="4"/>
  <c r="E87" i="4"/>
  <c r="J24" i="4"/>
  <c r="E24" i="4"/>
  <c r="J129" i="4"/>
  <c r="J23" i="4"/>
  <c r="J18" i="4"/>
  <c r="E18" i="4"/>
  <c r="F129" i="4" s="1"/>
  <c r="J17" i="4"/>
  <c r="J12" i="4"/>
  <c r="J89" i="4" s="1"/>
  <c r="E7" i="4"/>
  <c r="E85" i="4" s="1"/>
  <c r="J37" i="3"/>
  <c r="J36" i="3"/>
  <c r="AY96" i="1"/>
  <c r="J35" i="3"/>
  <c r="AX96" i="1"/>
  <c r="BI362" i="3"/>
  <c r="BH362" i="3"/>
  <c r="BG362" i="3"/>
  <c r="BF362" i="3"/>
  <c r="T362" i="3"/>
  <c r="R362" i="3"/>
  <c r="P362" i="3"/>
  <c r="BI356" i="3"/>
  <c r="BH356" i="3"/>
  <c r="BG356" i="3"/>
  <c r="BF356" i="3"/>
  <c r="T356" i="3"/>
  <c r="R356" i="3"/>
  <c r="P356" i="3"/>
  <c r="BI355" i="3"/>
  <c r="BH355" i="3"/>
  <c r="BG355" i="3"/>
  <c r="BF355" i="3"/>
  <c r="T355" i="3"/>
  <c r="R355" i="3"/>
  <c r="P355" i="3"/>
  <c r="BI353" i="3"/>
  <c r="BH353" i="3"/>
  <c r="BG353" i="3"/>
  <c r="BF353" i="3"/>
  <c r="T353" i="3"/>
  <c r="R353" i="3"/>
  <c r="P353" i="3"/>
  <c r="BI352" i="3"/>
  <c r="BH352" i="3"/>
  <c r="BG352" i="3"/>
  <c r="BF352" i="3"/>
  <c r="T352" i="3"/>
  <c r="R352" i="3"/>
  <c r="P352" i="3"/>
  <c r="BI340" i="3"/>
  <c r="BH340" i="3"/>
  <c r="BG340" i="3"/>
  <c r="BF340" i="3"/>
  <c r="T340" i="3"/>
  <c r="R340" i="3"/>
  <c r="P340" i="3"/>
  <c r="BI339" i="3"/>
  <c r="BH339" i="3"/>
  <c r="BG339" i="3"/>
  <c r="BF339" i="3"/>
  <c r="T339" i="3"/>
  <c r="R339" i="3"/>
  <c r="P339" i="3"/>
  <c r="BI337" i="3"/>
  <c r="BH337" i="3"/>
  <c r="BG337" i="3"/>
  <c r="BF337" i="3"/>
  <c r="T337" i="3"/>
  <c r="R337" i="3"/>
  <c r="P337" i="3"/>
  <c r="BI325" i="3"/>
  <c r="BH325" i="3"/>
  <c r="BG325" i="3"/>
  <c r="BF325" i="3"/>
  <c r="T325" i="3"/>
  <c r="R325" i="3"/>
  <c r="P325" i="3"/>
  <c r="BI319" i="3"/>
  <c r="BH319" i="3"/>
  <c r="BG319" i="3"/>
  <c r="BF319" i="3"/>
  <c r="T319" i="3"/>
  <c r="R319" i="3"/>
  <c r="P319" i="3"/>
  <c r="BI318" i="3"/>
  <c r="BH318" i="3"/>
  <c r="BG318" i="3"/>
  <c r="BF318" i="3"/>
  <c r="T318" i="3"/>
  <c r="R318" i="3"/>
  <c r="P318" i="3"/>
  <c r="BI316" i="3"/>
  <c r="BH316" i="3"/>
  <c r="BG316" i="3"/>
  <c r="BF316" i="3"/>
  <c r="T316" i="3"/>
  <c r="R316" i="3"/>
  <c r="P316" i="3"/>
  <c r="BI315" i="3"/>
  <c r="BH315" i="3"/>
  <c r="BG315" i="3"/>
  <c r="BF315" i="3"/>
  <c r="T315" i="3"/>
  <c r="R315" i="3"/>
  <c r="P315" i="3"/>
  <c r="BI313" i="3"/>
  <c r="BH313" i="3"/>
  <c r="BG313" i="3"/>
  <c r="BF313" i="3"/>
  <c r="T313" i="3"/>
  <c r="R313" i="3"/>
  <c r="P313" i="3"/>
  <c r="BI311" i="3"/>
  <c r="BH311" i="3"/>
  <c r="BG311" i="3"/>
  <c r="BF311" i="3"/>
  <c r="T311" i="3"/>
  <c r="R311" i="3"/>
  <c r="P311" i="3"/>
  <c r="BI309" i="3"/>
  <c r="BH309" i="3"/>
  <c r="BG309" i="3"/>
  <c r="BF309" i="3"/>
  <c r="T309" i="3"/>
  <c r="R309" i="3"/>
  <c r="P309" i="3"/>
  <c r="BI304" i="3"/>
  <c r="BH304" i="3"/>
  <c r="BG304" i="3"/>
  <c r="BF304" i="3"/>
  <c r="T304" i="3"/>
  <c r="R304" i="3"/>
  <c r="P304" i="3"/>
  <c r="BI302" i="3"/>
  <c r="BH302" i="3"/>
  <c r="BG302" i="3"/>
  <c r="BF302" i="3"/>
  <c r="T302" i="3"/>
  <c r="R302" i="3"/>
  <c r="P302" i="3"/>
  <c r="BI299" i="3"/>
  <c r="BH299" i="3"/>
  <c r="BG299" i="3"/>
  <c r="BF299" i="3"/>
  <c r="T299" i="3"/>
  <c r="R299" i="3"/>
  <c r="P299" i="3"/>
  <c r="BI298" i="3"/>
  <c r="BH298" i="3"/>
  <c r="BG298" i="3"/>
  <c r="BF298" i="3"/>
  <c r="T298" i="3"/>
  <c r="R298" i="3"/>
  <c r="P298" i="3"/>
  <c r="BI297" i="3"/>
  <c r="BH297" i="3"/>
  <c r="BG297" i="3"/>
  <c r="BF297" i="3"/>
  <c r="T297" i="3"/>
  <c r="R297" i="3"/>
  <c r="P297" i="3"/>
  <c r="BI296" i="3"/>
  <c r="BH296" i="3"/>
  <c r="BG296" i="3"/>
  <c r="BF296" i="3"/>
  <c r="T296" i="3"/>
  <c r="R296" i="3"/>
  <c r="P296" i="3"/>
  <c r="BI295" i="3"/>
  <c r="BH295" i="3"/>
  <c r="BG295" i="3"/>
  <c r="BF295" i="3"/>
  <c r="T295" i="3"/>
  <c r="R295" i="3"/>
  <c r="P295" i="3"/>
  <c r="BI290" i="3"/>
  <c r="BH290" i="3"/>
  <c r="BG290" i="3"/>
  <c r="BF290" i="3"/>
  <c r="T290" i="3"/>
  <c r="R290" i="3"/>
  <c r="P290" i="3"/>
  <c r="BI287" i="3"/>
  <c r="BH287" i="3"/>
  <c r="BG287" i="3"/>
  <c r="BF287" i="3"/>
  <c r="T287" i="3"/>
  <c r="R287" i="3"/>
  <c r="P287" i="3"/>
  <c r="BI285" i="3"/>
  <c r="BH285" i="3"/>
  <c r="BG285" i="3"/>
  <c r="BF285" i="3"/>
  <c r="T285" i="3"/>
  <c r="R285" i="3"/>
  <c r="P285" i="3"/>
  <c r="BI284" i="3"/>
  <c r="BH284" i="3"/>
  <c r="BG284" i="3"/>
  <c r="BF284" i="3"/>
  <c r="T284" i="3"/>
  <c r="R284" i="3"/>
  <c r="P284" i="3"/>
  <c r="BI283" i="3"/>
  <c r="BH283" i="3"/>
  <c r="BG283" i="3"/>
  <c r="BF283" i="3"/>
  <c r="T283" i="3"/>
  <c r="R283" i="3"/>
  <c r="P283" i="3"/>
  <c r="BI277" i="3"/>
  <c r="BH277" i="3"/>
  <c r="BG277" i="3"/>
  <c r="BF277" i="3"/>
  <c r="T277" i="3"/>
  <c r="R277" i="3"/>
  <c r="P277" i="3"/>
  <c r="BI275" i="3"/>
  <c r="BH275" i="3"/>
  <c r="BG275" i="3"/>
  <c r="BF275" i="3"/>
  <c r="T275" i="3"/>
  <c r="R275" i="3"/>
  <c r="P275" i="3"/>
  <c r="BI269" i="3"/>
  <c r="BH269" i="3"/>
  <c r="BG269" i="3"/>
  <c r="BF269" i="3"/>
  <c r="T269" i="3"/>
  <c r="R269" i="3"/>
  <c r="P269" i="3"/>
  <c r="BI268" i="3"/>
  <c r="BH268" i="3"/>
  <c r="BG268" i="3"/>
  <c r="BF268" i="3"/>
  <c r="T268" i="3"/>
  <c r="R268" i="3"/>
  <c r="P268" i="3"/>
  <c r="BI267" i="3"/>
  <c r="BH267" i="3"/>
  <c r="BG267" i="3"/>
  <c r="BF267" i="3"/>
  <c r="T267" i="3"/>
  <c r="R267" i="3"/>
  <c r="P267" i="3"/>
  <c r="BI261" i="3"/>
  <c r="BH261" i="3"/>
  <c r="BG261" i="3"/>
  <c r="BF261" i="3"/>
  <c r="T261" i="3"/>
  <c r="R261" i="3"/>
  <c r="P261" i="3"/>
  <c r="BI259" i="3"/>
  <c r="BH259" i="3"/>
  <c r="BG259" i="3"/>
  <c r="BF259" i="3"/>
  <c r="T259" i="3"/>
  <c r="T258" i="3"/>
  <c r="R259" i="3"/>
  <c r="R258" i="3" s="1"/>
  <c r="P259" i="3"/>
  <c r="P258" i="3"/>
  <c r="BI257" i="3"/>
  <c r="BH257" i="3"/>
  <c r="BG257" i="3"/>
  <c r="BF257" i="3"/>
  <c r="T257" i="3"/>
  <c r="R257" i="3"/>
  <c r="P257" i="3"/>
  <c r="BI256" i="3"/>
  <c r="BH256" i="3"/>
  <c r="BG256" i="3"/>
  <c r="BF256" i="3"/>
  <c r="T256" i="3"/>
  <c r="R256" i="3"/>
  <c r="P256" i="3"/>
  <c r="BI249" i="3"/>
  <c r="BH249" i="3"/>
  <c r="BG249" i="3"/>
  <c r="BF249" i="3"/>
  <c r="T249" i="3"/>
  <c r="R249" i="3"/>
  <c r="P249" i="3"/>
  <c r="BI243" i="3"/>
  <c r="BH243" i="3"/>
  <c r="BG243" i="3"/>
  <c r="BF243" i="3"/>
  <c r="T243" i="3"/>
  <c r="R243" i="3"/>
  <c r="P243" i="3"/>
  <c r="BI240" i="3"/>
  <c r="BH240" i="3"/>
  <c r="BG240" i="3"/>
  <c r="BF240" i="3"/>
  <c r="T240" i="3"/>
  <c r="R240" i="3"/>
  <c r="P240" i="3"/>
  <c r="BI234" i="3"/>
  <c r="BH234" i="3"/>
  <c r="BG234" i="3"/>
  <c r="BF234" i="3"/>
  <c r="T234" i="3"/>
  <c r="R234" i="3"/>
  <c r="P234" i="3"/>
  <c r="BI232" i="3"/>
  <c r="BH232" i="3"/>
  <c r="BG232" i="3"/>
  <c r="BF232" i="3"/>
  <c r="T232" i="3"/>
  <c r="T231" i="3"/>
  <c r="R232" i="3"/>
  <c r="R231" i="3"/>
  <c r="P232" i="3"/>
  <c r="P231" i="3"/>
  <c r="BI230" i="3"/>
  <c r="BH230" i="3"/>
  <c r="BG230" i="3"/>
  <c r="BF230" i="3"/>
  <c r="T230" i="3"/>
  <c r="R230" i="3"/>
  <c r="P230" i="3"/>
  <c r="BI229" i="3"/>
  <c r="BH229" i="3"/>
  <c r="BG229" i="3"/>
  <c r="BF229" i="3"/>
  <c r="T229" i="3"/>
  <c r="R229" i="3"/>
  <c r="P229" i="3"/>
  <c r="BI228" i="3"/>
  <c r="BH228" i="3"/>
  <c r="BG228" i="3"/>
  <c r="BF228" i="3"/>
  <c r="T228" i="3"/>
  <c r="R228" i="3"/>
  <c r="P228" i="3"/>
  <c r="BI227" i="3"/>
  <c r="BH227" i="3"/>
  <c r="BG227" i="3"/>
  <c r="BF227" i="3"/>
  <c r="T227" i="3"/>
  <c r="R227" i="3"/>
  <c r="P227" i="3"/>
  <c r="BI226" i="3"/>
  <c r="BH226" i="3"/>
  <c r="BG226" i="3"/>
  <c r="BF226" i="3"/>
  <c r="T226" i="3"/>
  <c r="R226" i="3"/>
  <c r="P226" i="3"/>
  <c r="BI225" i="3"/>
  <c r="BH225" i="3"/>
  <c r="BG225" i="3"/>
  <c r="BF225" i="3"/>
  <c r="T225" i="3"/>
  <c r="R225" i="3"/>
  <c r="P225" i="3"/>
  <c r="BI224" i="3"/>
  <c r="BH224" i="3"/>
  <c r="BG224" i="3"/>
  <c r="BF224" i="3"/>
  <c r="T224" i="3"/>
  <c r="R224" i="3"/>
  <c r="P224" i="3"/>
  <c r="BI223" i="3"/>
  <c r="BH223" i="3"/>
  <c r="BG223" i="3"/>
  <c r="BF223" i="3"/>
  <c r="T223" i="3"/>
  <c r="R223" i="3"/>
  <c r="P223" i="3"/>
  <c r="BI222" i="3"/>
  <c r="BH222" i="3"/>
  <c r="BG222" i="3"/>
  <c r="BF222" i="3"/>
  <c r="T222" i="3"/>
  <c r="R222" i="3"/>
  <c r="P222" i="3"/>
  <c r="BI221" i="3"/>
  <c r="BH221" i="3"/>
  <c r="BG221" i="3"/>
  <c r="BF221" i="3"/>
  <c r="T221" i="3"/>
  <c r="R221" i="3"/>
  <c r="P221" i="3"/>
  <c r="BI220" i="3"/>
  <c r="BH220" i="3"/>
  <c r="BG220" i="3"/>
  <c r="BF220" i="3"/>
  <c r="T220" i="3"/>
  <c r="R220" i="3"/>
  <c r="P220" i="3"/>
  <c r="BI219" i="3"/>
  <c r="BH219" i="3"/>
  <c r="BG219" i="3"/>
  <c r="BF219" i="3"/>
  <c r="T219" i="3"/>
  <c r="R219" i="3"/>
  <c r="P219" i="3"/>
  <c r="BI218" i="3"/>
  <c r="BH218" i="3"/>
  <c r="BG218" i="3"/>
  <c r="BF218" i="3"/>
  <c r="T218" i="3"/>
  <c r="R218" i="3"/>
  <c r="P218" i="3"/>
  <c r="BI217" i="3"/>
  <c r="BH217" i="3"/>
  <c r="BG217" i="3"/>
  <c r="BF217" i="3"/>
  <c r="T217" i="3"/>
  <c r="R217" i="3"/>
  <c r="P217" i="3"/>
  <c r="BI216" i="3"/>
  <c r="BH216" i="3"/>
  <c r="BG216" i="3"/>
  <c r="BF216" i="3"/>
  <c r="T216" i="3"/>
  <c r="R216" i="3"/>
  <c r="P216" i="3"/>
  <c r="BI215" i="3"/>
  <c r="BH215" i="3"/>
  <c r="BG215" i="3"/>
  <c r="BF215" i="3"/>
  <c r="T215" i="3"/>
  <c r="R215" i="3"/>
  <c r="P215" i="3"/>
  <c r="BI214" i="3"/>
  <c r="BH214" i="3"/>
  <c r="BG214" i="3"/>
  <c r="BF214" i="3"/>
  <c r="T214" i="3"/>
  <c r="R214" i="3"/>
  <c r="P214" i="3"/>
  <c r="BI213" i="3"/>
  <c r="BH213" i="3"/>
  <c r="BG213" i="3"/>
  <c r="BF213" i="3"/>
  <c r="T213" i="3"/>
  <c r="R213" i="3"/>
  <c r="P213" i="3"/>
  <c r="BI212" i="3"/>
  <c r="BH212" i="3"/>
  <c r="BG212" i="3"/>
  <c r="BF212" i="3"/>
  <c r="T212" i="3"/>
  <c r="R212" i="3"/>
  <c r="P212" i="3"/>
  <c r="BI211" i="3"/>
  <c r="BH211" i="3"/>
  <c r="BG211" i="3"/>
  <c r="BF211" i="3"/>
  <c r="T211" i="3"/>
  <c r="R211" i="3"/>
  <c r="P211" i="3"/>
  <c r="BI210" i="3"/>
  <c r="BH210" i="3"/>
  <c r="BG210" i="3"/>
  <c r="BF210" i="3"/>
  <c r="T210" i="3"/>
  <c r="R210" i="3"/>
  <c r="P210" i="3"/>
  <c r="BI209" i="3"/>
  <c r="BH209" i="3"/>
  <c r="BG209" i="3"/>
  <c r="BF209" i="3"/>
  <c r="T209" i="3"/>
  <c r="R209" i="3"/>
  <c r="P209" i="3"/>
  <c r="BI208" i="3"/>
  <c r="BH208" i="3"/>
  <c r="BG208" i="3"/>
  <c r="BF208" i="3"/>
  <c r="T208" i="3"/>
  <c r="R208" i="3"/>
  <c r="P208" i="3"/>
  <c r="BI207" i="3"/>
  <c r="BH207" i="3"/>
  <c r="BG207" i="3"/>
  <c r="BF207" i="3"/>
  <c r="T207" i="3"/>
  <c r="R207" i="3"/>
  <c r="P207" i="3"/>
  <c r="BI206" i="3"/>
  <c r="BH206" i="3"/>
  <c r="BG206" i="3"/>
  <c r="BF206" i="3"/>
  <c r="T206" i="3"/>
  <c r="R206" i="3"/>
  <c r="P206" i="3"/>
  <c r="BI205" i="3"/>
  <c r="BH205" i="3"/>
  <c r="BG205" i="3"/>
  <c r="BF205" i="3"/>
  <c r="T205" i="3"/>
  <c r="R205" i="3"/>
  <c r="P205" i="3"/>
  <c r="BI204" i="3"/>
  <c r="BH204" i="3"/>
  <c r="BG204" i="3"/>
  <c r="BF204" i="3"/>
  <c r="T204" i="3"/>
  <c r="R204" i="3"/>
  <c r="P204" i="3"/>
  <c r="BI202" i="3"/>
  <c r="BH202" i="3"/>
  <c r="BG202" i="3"/>
  <c r="BF202" i="3"/>
  <c r="T202" i="3"/>
  <c r="R202" i="3"/>
  <c r="P202" i="3"/>
  <c r="BI201" i="3"/>
  <c r="BH201" i="3"/>
  <c r="BG201" i="3"/>
  <c r="BF201" i="3"/>
  <c r="T201" i="3"/>
  <c r="R201" i="3"/>
  <c r="P201" i="3"/>
  <c r="BI199" i="3"/>
  <c r="BH199" i="3"/>
  <c r="BG199" i="3"/>
  <c r="BF199" i="3"/>
  <c r="T199" i="3"/>
  <c r="R199" i="3"/>
  <c r="P199" i="3"/>
  <c r="BI198" i="3"/>
  <c r="BH198" i="3"/>
  <c r="BG198" i="3"/>
  <c r="BF198" i="3"/>
  <c r="T198" i="3"/>
  <c r="R198" i="3"/>
  <c r="P198" i="3"/>
  <c r="BI197" i="3"/>
  <c r="BH197" i="3"/>
  <c r="BG197" i="3"/>
  <c r="BF197" i="3"/>
  <c r="T197" i="3"/>
  <c r="R197" i="3"/>
  <c r="P197" i="3"/>
  <c r="BI194" i="3"/>
  <c r="BH194" i="3"/>
  <c r="BG194" i="3"/>
  <c r="BF194" i="3"/>
  <c r="T194" i="3"/>
  <c r="T193" i="3"/>
  <c r="R194" i="3"/>
  <c r="R193" i="3"/>
  <c r="P194" i="3"/>
  <c r="P193" i="3" s="1"/>
  <c r="BI192" i="3"/>
  <c r="BH192" i="3"/>
  <c r="BG192" i="3"/>
  <c r="BF192" i="3"/>
  <c r="T192" i="3"/>
  <c r="R192" i="3"/>
  <c r="P192" i="3"/>
  <c r="BI191" i="3"/>
  <c r="BH191" i="3"/>
  <c r="BG191" i="3"/>
  <c r="BF191" i="3"/>
  <c r="T191" i="3"/>
  <c r="R191" i="3"/>
  <c r="P191" i="3"/>
  <c r="BI189" i="3"/>
  <c r="BH189" i="3"/>
  <c r="BG189" i="3"/>
  <c r="BF189" i="3"/>
  <c r="T189" i="3"/>
  <c r="R189" i="3"/>
  <c r="P189" i="3"/>
  <c r="BI188" i="3"/>
  <c r="BH188" i="3"/>
  <c r="BG188" i="3"/>
  <c r="BF188" i="3"/>
  <c r="T188" i="3"/>
  <c r="R188" i="3"/>
  <c r="P188" i="3"/>
  <c r="BI186" i="3"/>
  <c r="BH186" i="3"/>
  <c r="BG186" i="3"/>
  <c r="BF186" i="3"/>
  <c r="T186" i="3"/>
  <c r="R186" i="3"/>
  <c r="P186" i="3"/>
  <c r="BI185" i="3"/>
  <c r="BH185" i="3"/>
  <c r="BG185" i="3"/>
  <c r="BF185" i="3"/>
  <c r="T185" i="3"/>
  <c r="R185" i="3"/>
  <c r="P185" i="3"/>
  <c r="BI184" i="3"/>
  <c r="BH184" i="3"/>
  <c r="BG184" i="3"/>
  <c r="BF184" i="3"/>
  <c r="T184" i="3"/>
  <c r="R184" i="3"/>
  <c r="P184" i="3"/>
  <c r="BI183" i="3"/>
  <c r="BH183" i="3"/>
  <c r="BG183" i="3"/>
  <c r="BF183" i="3"/>
  <c r="T183" i="3"/>
  <c r="R183" i="3"/>
  <c r="P183" i="3"/>
  <c r="BI182" i="3"/>
  <c r="BH182" i="3"/>
  <c r="BG182" i="3"/>
  <c r="BF182" i="3"/>
  <c r="T182" i="3"/>
  <c r="R182" i="3"/>
  <c r="P182" i="3"/>
  <c r="BI181" i="3"/>
  <c r="BH181" i="3"/>
  <c r="BG181" i="3"/>
  <c r="BF181" i="3"/>
  <c r="T181" i="3"/>
  <c r="R181" i="3"/>
  <c r="P181" i="3"/>
  <c r="BI180" i="3"/>
  <c r="BH180" i="3"/>
  <c r="BG180" i="3"/>
  <c r="BF180" i="3"/>
  <c r="T180" i="3"/>
  <c r="R180" i="3"/>
  <c r="P180" i="3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4" i="3"/>
  <c r="BH174" i="3"/>
  <c r="BG174" i="3"/>
  <c r="BF174" i="3"/>
  <c r="T174" i="3"/>
  <c r="R174" i="3"/>
  <c r="P174" i="3"/>
  <c r="BI172" i="3"/>
  <c r="BH172" i="3"/>
  <c r="BG172" i="3"/>
  <c r="BF172" i="3"/>
  <c r="T172" i="3"/>
  <c r="R172" i="3"/>
  <c r="P172" i="3"/>
  <c r="BI170" i="3"/>
  <c r="BH170" i="3"/>
  <c r="BG170" i="3"/>
  <c r="BF170" i="3"/>
  <c r="T170" i="3"/>
  <c r="R170" i="3"/>
  <c r="P170" i="3"/>
  <c r="BI168" i="3"/>
  <c r="BH168" i="3"/>
  <c r="BG168" i="3"/>
  <c r="BF168" i="3"/>
  <c r="T168" i="3"/>
  <c r="R168" i="3"/>
  <c r="P168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2" i="3"/>
  <c r="BH162" i="3"/>
  <c r="BG162" i="3"/>
  <c r="BF162" i="3"/>
  <c r="T162" i="3"/>
  <c r="R162" i="3"/>
  <c r="P162" i="3"/>
  <c r="BI151" i="3"/>
  <c r="BH151" i="3"/>
  <c r="BG151" i="3"/>
  <c r="BF151" i="3"/>
  <c r="T151" i="3"/>
  <c r="R151" i="3"/>
  <c r="P151" i="3"/>
  <c r="BI150" i="3"/>
  <c r="BH150" i="3"/>
  <c r="BG150" i="3"/>
  <c r="BF150" i="3"/>
  <c r="T150" i="3"/>
  <c r="R150" i="3"/>
  <c r="P150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1" i="3"/>
  <c r="BH141" i="3"/>
  <c r="BG141" i="3"/>
  <c r="BF141" i="3"/>
  <c r="T141" i="3"/>
  <c r="R141" i="3"/>
  <c r="P141" i="3"/>
  <c r="BI136" i="3"/>
  <c r="BH136" i="3"/>
  <c r="BG136" i="3"/>
  <c r="BF136" i="3"/>
  <c r="T136" i="3"/>
  <c r="T135" i="3" s="1"/>
  <c r="R136" i="3"/>
  <c r="R135" i="3"/>
  <c r="P136" i="3"/>
  <c r="P135" i="3"/>
  <c r="J129" i="3"/>
  <c r="F129" i="3"/>
  <c r="F127" i="3"/>
  <c r="E125" i="3"/>
  <c r="J91" i="3"/>
  <c r="F91" i="3"/>
  <c r="F89" i="3"/>
  <c r="E87" i="3"/>
  <c r="J24" i="3"/>
  <c r="E24" i="3"/>
  <c r="J92" i="3"/>
  <c r="J23" i="3"/>
  <c r="J18" i="3"/>
  <c r="E18" i="3"/>
  <c r="F130" i="3" s="1"/>
  <c r="J17" i="3"/>
  <c r="J12" i="3"/>
  <c r="J89" i="3" s="1"/>
  <c r="E7" i="3"/>
  <c r="E123" i="3" s="1"/>
  <c r="J37" i="2"/>
  <c r="J36" i="2"/>
  <c r="AY95" i="1"/>
  <c r="J35" i="2"/>
  <c r="AX95" i="1"/>
  <c r="BI260" i="2"/>
  <c r="BH260" i="2"/>
  <c r="BG260" i="2"/>
  <c r="BF260" i="2"/>
  <c r="T260" i="2"/>
  <c r="R260" i="2"/>
  <c r="P260" i="2"/>
  <c r="BI259" i="2"/>
  <c r="BH259" i="2"/>
  <c r="BG259" i="2"/>
  <c r="BF259" i="2"/>
  <c r="T259" i="2"/>
  <c r="R259" i="2"/>
  <c r="P259" i="2"/>
  <c r="BI251" i="2"/>
  <c r="BH251" i="2"/>
  <c r="BG251" i="2"/>
  <c r="BF251" i="2"/>
  <c r="T251" i="2"/>
  <c r="R251" i="2"/>
  <c r="P251" i="2"/>
  <c r="BI249" i="2"/>
  <c r="BH249" i="2"/>
  <c r="BG249" i="2"/>
  <c r="BF249" i="2"/>
  <c r="T249" i="2"/>
  <c r="R249" i="2"/>
  <c r="P249" i="2"/>
  <c r="BI248" i="2"/>
  <c r="BH248" i="2"/>
  <c r="BG248" i="2"/>
  <c r="BF248" i="2"/>
  <c r="T248" i="2"/>
  <c r="R248" i="2"/>
  <c r="P248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39" i="2"/>
  <c r="BH239" i="2"/>
  <c r="BG239" i="2"/>
  <c r="BF239" i="2"/>
  <c r="T239" i="2"/>
  <c r="R239" i="2"/>
  <c r="P239" i="2"/>
  <c r="BI234" i="2"/>
  <c r="BH234" i="2"/>
  <c r="BG234" i="2"/>
  <c r="BF234" i="2"/>
  <c r="T234" i="2"/>
  <c r="R234" i="2"/>
  <c r="P234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19" i="2"/>
  <c r="BH219" i="2"/>
  <c r="BG219" i="2"/>
  <c r="BF219" i="2"/>
  <c r="T219" i="2"/>
  <c r="R219" i="2"/>
  <c r="P219" i="2"/>
  <c r="BI217" i="2"/>
  <c r="BH217" i="2"/>
  <c r="BG217" i="2"/>
  <c r="BF217" i="2"/>
  <c r="T217" i="2"/>
  <c r="R217" i="2"/>
  <c r="P217" i="2"/>
  <c r="BI215" i="2"/>
  <c r="BH215" i="2"/>
  <c r="BG215" i="2"/>
  <c r="BF215" i="2"/>
  <c r="T215" i="2"/>
  <c r="T214" i="2"/>
  <c r="R215" i="2"/>
  <c r="R214" i="2"/>
  <c r="P215" i="2"/>
  <c r="P214" i="2" s="1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4" i="2"/>
  <c r="BH184" i="2"/>
  <c r="BG184" i="2"/>
  <c r="BF184" i="2"/>
  <c r="T184" i="2"/>
  <c r="T183" i="2"/>
  <c r="R184" i="2"/>
  <c r="R183" i="2"/>
  <c r="P184" i="2"/>
  <c r="P183" i="2" s="1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3" i="2"/>
  <c r="BH163" i="2"/>
  <c r="BG163" i="2"/>
  <c r="BF163" i="2"/>
  <c r="T163" i="2"/>
  <c r="R163" i="2"/>
  <c r="P163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3" i="2"/>
  <c r="BH153" i="2"/>
  <c r="BG153" i="2"/>
  <c r="BF153" i="2"/>
  <c r="T153" i="2"/>
  <c r="R153" i="2"/>
  <c r="P153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J125" i="2"/>
  <c r="F125" i="2"/>
  <c r="F123" i="2"/>
  <c r="E121" i="2"/>
  <c r="J91" i="2"/>
  <c r="F91" i="2"/>
  <c r="F89" i="2"/>
  <c r="E87" i="2"/>
  <c r="J24" i="2"/>
  <c r="E24" i="2"/>
  <c r="J126" i="2" s="1"/>
  <c r="J23" i="2"/>
  <c r="J18" i="2"/>
  <c r="E18" i="2"/>
  <c r="F126" i="2" s="1"/>
  <c r="J17" i="2"/>
  <c r="J12" i="2"/>
  <c r="J123" i="2" s="1"/>
  <c r="E7" i="2"/>
  <c r="E119" i="2"/>
  <c r="L90" i="1"/>
  <c r="AM90" i="1"/>
  <c r="AM89" i="1"/>
  <c r="L89" i="1"/>
  <c r="AM87" i="1"/>
  <c r="L87" i="1"/>
  <c r="L85" i="1"/>
  <c r="L84" i="1"/>
  <c r="J248" i="2"/>
  <c r="J231" i="2"/>
  <c r="J229" i="2"/>
  <c r="BK226" i="2"/>
  <c r="J223" i="2"/>
  <c r="J219" i="2"/>
  <c r="BK212" i="2"/>
  <c r="J210" i="2"/>
  <c r="BK208" i="2"/>
  <c r="BK205" i="2"/>
  <c r="J203" i="2"/>
  <c r="J200" i="2"/>
  <c r="J196" i="2"/>
  <c r="J192" i="2"/>
  <c r="J188" i="2"/>
  <c r="BK184" i="2"/>
  <c r="BK180" i="2"/>
  <c r="J178" i="2"/>
  <c r="BK170" i="2"/>
  <c r="J168" i="2"/>
  <c r="BK158" i="2"/>
  <c r="BK146" i="2"/>
  <c r="BK133" i="2"/>
  <c r="BK260" i="2"/>
  <c r="J163" i="2"/>
  <c r="J148" i="2"/>
  <c r="BK142" i="2"/>
  <c r="J339" i="3"/>
  <c r="BK309" i="3"/>
  <c r="J295" i="3"/>
  <c r="J217" i="3"/>
  <c r="J212" i="3"/>
  <c r="BK194" i="3"/>
  <c r="J185" i="3"/>
  <c r="J355" i="3"/>
  <c r="BK318" i="3"/>
  <c r="BK290" i="3"/>
  <c r="BK268" i="3"/>
  <c r="J215" i="3"/>
  <c r="BK204" i="3"/>
  <c r="BK185" i="3"/>
  <c r="BK162" i="3"/>
  <c r="BK339" i="3"/>
  <c r="J298" i="3"/>
  <c r="J283" i="3"/>
  <c r="J225" i="3"/>
  <c r="BK210" i="3"/>
  <c r="J178" i="3"/>
  <c r="J362" i="3"/>
  <c r="BK316" i="3"/>
  <c r="BK257" i="3"/>
  <c r="J222" i="3"/>
  <c r="BK199" i="3"/>
  <c r="J285" i="3"/>
  <c r="J257" i="3"/>
  <c r="BK230" i="3"/>
  <c r="BK225" i="3"/>
  <c r="BK219" i="3"/>
  <c r="J206" i="3"/>
  <c r="BK136" i="3"/>
  <c r="BK350" i="4"/>
  <c r="BK165" i="4"/>
  <c r="J327" i="4"/>
  <c r="J296" i="4"/>
  <c r="BK264" i="4"/>
  <c r="BK182" i="4"/>
  <c r="BK265" i="4"/>
  <c r="BK256" i="4"/>
  <c r="BK236" i="4"/>
  <c r="BK210" i="4"/>
  <c r="BK136" i="4"/>
  <c r="BK261" i="4"/>
  <c r="J233" i="4"/>
  <c r="BK212" i="4"/>
  <c r="J150" i="4"/>
  <c r="BK349" i="4"/>
  <c r="BK296" i="4"/>
  <c r="BK246" i="4"/>
  <c r="J232" i="4"/>
  <c r="J144" i="4"/>
  <c r="BK347" i="4"/>
  <c r="J305" i="4"/>
  <c r="BK270" i="4"/>
  <c r="BK259" i="4"/>
  <c r="J246" i="4"/>
  <c r="BK232" i="4"/>
  <c r="BK206" i="4"/>
  <c r="J184" i="4"/>
  <c r="J436" i="5"/>
  <c r="J345" i="5"/>
  <c r="BK298" i="5"/>
  <c r="BK286" i="5"/>
  <c r="J262" i="5"/>
  <c r="J242" i="5"/>
  <c r="J188" i="5"/>
  <c r="J394" i="5"/>
  <c r="J315" i="5"/>
  <c r="J286" i="5"/>
  <c r="J216" i="5"/>
  <c r="BK187" i="5"/>
  <c r="BK144" i="5"/>
  <c r="BK416" i="5"/>
  <c r="J376" i="5"/>
  <c r="J303" i="5"/>
  <c r="J253" i="5"/>
  <c r="J451" i="5"/>
  <c r="J368" i="5"/>
  <c r="J346" i="5"/>
  <c r="J324" i="5"/>
  <c r="J305" i="5"/>
  <c r="J298" i="5"/>
  <c r="BK270" i="5"/>
  <c r="J250" i="5"/>
  <c r="BK192" i="5"/>
  <c r="BK436" i="5"/>
  <c r="J408" i="5"/>
  <c r="BK395" i="5"/>
  <c r="J309" i="5"/>
  <c r="J289" i="5"/>
  <c r="J266" i="5"/>
  <c r="J244" i="5"/>
  <c r="J178" i="5"/>
  <c r="J144" i="5"/>
  <c r="J302" i="5"/>
  <c r="BK287" i="5"/>
  <c r="J249" i="5"/>
  <c r="J224" i="5"/>
  <c r="J187" i="5"/>
  <c r="BK164" i="6"/>
  <c r="BK158" i="6"/>
  <c r="J135" i="6"/>
  <c r="J162" i="6"/>
  <c r="BK147" i="6"/>
  <c r="J127" i="6"/>
  <c r="J158" i="6"/>
  <c r="J139" i="6"/>
  <c r="J151" i="6"/>
  <c r="J133" i="6"/>
  <c r="BK163" i="6"/>
  <c r="BK153" i="6"/>
  <c r="J145" i="6"/>
  <c r="BK135" i="6"/>
  <c r="BK141" i="7"/>
  <c r="J138" i="7"/>
  <c r="J123" i="7"/>
  <c r="J132" i="7"/>
  <c r="J125" i="8"/>
  <c r="J209" i="2"/>
  <c r="BK200" i="2"/>
  <c r="BK197" i="2"/>
  <c r="BK195" i="2"/>
  <c r="BK192" i="2"/>
  <c r="BK189" i="2"/>
  <c r="J187" i="2"/>
  <c r="J173" i="2"/>
  <c r="J171" i="2"/>
  <c r="J169" i="2"/>
  <c r="BK163" i="2"/>
  <c r="J151" i="2"/>
  <c r="BK136" i="2"/>
  <c r="BK251" i="2"/>
  <c r="BK166" i="2"/>
  <c r="J153" i="2"/>
  <c r="J146" i="2"/>
  <c r="J353" i="3"/>
  <c r="J296" i="3"/>
  <c r="BK259" i="3"/>
  <c r="J226" i="3"/>
  <c r="J210" i="3"/>
  <c r="BK192" i="3"/>
  <c r="BK170" i="3"/>
  <c r="BK149" i="3"/>
  <c r="J309" i="3"/>
  <c r="BK287" i="3"/>
  <c r="BK256" i="3"/>
  <c r="BK226" i="3"/>
  <c r="J213" i="3"/>
  <c r="J174" i="3"/>
  <c r="BK165" i="3"/>
  <c r="BK353" i="3"/>
  <c r="BK296" i="3"/>
  <c r="BK228" i="3"/>
  <c r="J218" i="3"/>
  <c r="J191" i="3"/>
  <c r="J183" i="3"/>
  <c r="BK150" i="3"/>
  <c r="BK356" i="3"/>
  <c r="J311" i="3"/>
  <c r="BK211" i="3"/>
  <c r="BK182" i="3"/>
  <c r="J164" i="3"/>
  <c r="J297" i="3"/>
  <c r="BK240" i="3"/>
  <c r="J207" i="3"/>
  <c r="BK184" i="3"/>
  <c r="BK168" i="3"/>
  <c r="J381" i="4"/>
  <c r="J347" i="4"/>
  <c r="J136" i="4"/>
  <c r="BK313" i="4"/>
  <c r="BK257" i="4"/>
  <c r="J204" i="4"/>
  <c r="BK186" i="4"/>
  <c r="BK267" i="4"/>
  <c r="J249" i="4"/>
  <c r="BK233" i="4"/>
  <c r="BK368" i="4"/>
  <c r="BK275" i="4"/>
  <c r="BK263" i="4"/>
  <c r="BK240" i="4"/>
  <c r="BK219" i="4"/>
  <c r="BK332" i="4"/>
  <c r="BK293" i="4"/>
  <c r="BK262" i="4"/>
  <c r="J250" i="4"/>
  <c r="BK214" i="4"/>
  <c r="J375" i="4"/>
  <c r="J293" i="4"/>
  <c r="J269" i="4"/>
  <c r="J261" i="4"/>
  <c r="J256" i="4"/>
  <c r="J240" i="4"/>
  <c r="BK216" i="4"/>
  <c r="BK451" i="5"/>
  <c r="J433" i="5"/>
  <c r="BK394" i="5"/>
  <c r="BK336" i="5"/>
  <c r="BK303" i="5"/>
  <c r="BK290" i="5"/>
  <c r="J278" i="5"/>
  <c r="BK249" i="5"/>
  <c r="BK216" i="5"/>
  <c r="J397" i="5"/>
  <c r="J334" i="5"/>
  <c r="J294" i="5"/>
  <c r="J280" i="5"/>
  <c r="J192" i="5"/>
  <c r="J154" i="5"/>
  <c r="J418" i="5"/>
  <c r="BK305" i="5"/>
  <c r="BK278" i="5"/>
  <c r="J263" i="5"/>
  <c r="BK189" i="5"/>
  <c r="J162" i="5"/>
  <c r="J384" i="5"/>
  <c r="BK349" i="5"/>
  <c r="J299" i="5"/>
  <c r="J291" i="5"/>
  <c r="BK283" i="5"/>
  <c r="J264" i="5"/>
  <c r="BK224" i="5"/>
  <c r="J136" i="5"/>
  <c r="BK384" i="5"/>
  <c r="J367" i="5"/>
  <c r="BK326" i="5"/>
  <c r="BK302" i="5"/>
  <c r="BK292" i="5"/>
  <c r="BK254" i="5"/>
  <c r="BK154" i="5"/>
  <c r="J392" i="5"/>
  <c r="J347" i="5"/>
  <c r="BK323" i="5"/>
  <c r="BK299" i="5"/>
  <c r="BK259" i="5"/>
  <c r="BK177" i="5"/>
  <c r="BK162" i="6"/>
  <c r="J153" i="6"/>
  <c r="J140" i="6"/>
  <c r="BK123" i="6"/>
  <c r="BK166" i="6"/>
  <c r="J152" i="6"/>
  <c r="BK145" i="6"/>
  <c r="J128" i="6"/>
  <c r="J160" i="6"/>
  <c r="J141" i="6"/>
  <c r="BK128" i="6"/>
  <c r="BK150" i="6"/>
  <c r="J138" i="6"/>
  <c r="J134" i="6"/>
  <c r="BK122" i="6"/>
  <c r="J137" i="7"/>
  <c r="BK132" i="7"/>
  <c r="J139" i="7"/>
  <c r="BK125" i="8"/>
  <c r="BK127" i="8"/>
  <c r="BK242" i="2"/>
  <c r="BK229" i="2"/>
  <c r="BK228" i="2"/>
  <c r="J227" i="2"/>
  <c r="BK223" i="2"/>
  <c r="BK221" i="2"/>
  <c r="J217" i="2"/>
  <c r="BK209" i="2"/>
  <c r="BK207" i="2"/>
  <c r="BK206" i="2"/>
  <c r="J204" i="2"/>
  <c r="J202" i="2"/>
  <c r="J199" i="2"/>
  <c r="J194" i="2"/>
  <c r="J189" i="2"/>
  <c r="BK187" i="2"/>
  <c r="J182" i="2"/>
  <c r="J179" i="2"/>
  <c r="BK174" i="2"/>
  <c r="BK168" i="2"/>
  <c r="J160" i="2"/>
  <c r="BK147" i="2"/>
  <c r="BK140" i="2"/>
  <c r="J140" i="2"/>
  <c r="BK241" i="2"/>
  <c r="J147" i="2"/>
  <c r="J137" i="2"/>
  <c r="BK337" i="3"/>
  <c r="BK313" i="3"/>
  <c r="J290" i="3"/>
  <c r="J268" i="3"/>
  <c r="J199" i="3"/>
  <c r="BK186" i="3"/>
  <c r="J150" i="3"/>
  <c r="J340" i="3"/>
  <c r="J313" i="3"/>
  <c r="BK298" i="3"/>
  <c r="J240" i="3"/>
  <c r="BK221" i="3"/>
  <c r="J214" i="3"/>
  <c r="BK202" i="3"/>
  <c r="BK183" i="3"/>
  <c r="J149" i="3"/>
  <c r="J319" i="3"/>
  <c r="J287" i="3"/>
  <c r="J277" i="3"/>
  <c r="BK234" i="3"/>
  <c r="J221" i="3"/>
  <c r="BK206" i="3"/>
  <c r="J182" i="3"/>
  <c r="J148" i="3"/>
  <c r="BK362" i="3"/>
  <c r="BK352" i="3"/>
  <c r="J261" i="3"/>
  <c r="J229" i="3"/>
  <c r="J202" i="3"/>
  <c r="J179" i="3"/>
  <c r="BK151" i="3"/>
  <c r="J267" i="3"/>
  <c r="J249" i="3"/>
  <c r="BK229" i="3"/>
  <c r="BK224" i="3"/>
  <c r="J180" i="3"/>
  <c r="J151" i="3"/>
  <c r="J368" i="4"/>
  <c r="BK305" i="4"/>
  <c r="J349" i="4"/>
  <c r="J302" i="4"/>
  <c r="J253" i="4"/>
  <c r="J196" i="4"/>
  <c r="BK260" i="4"/>
  <c r="BK250" i="4"/>
  <c r="J234" i="4"/>
  <c r="J206" i="4"/>
  <c r="J295" i="4"/>
  <c r="BK269" i="4"/>
  <c r="J242" i="4"/>
  <c r="BK235" i="4"/>
  <c r="BK229" i="4"/>
  <c r="J186" i="4"/>
  <c r="BK323" i="4"/>
  <c r="BK279" i="4"/>
  <c r="J258" i="4"/>
  <c r="BK254" i="4"/>
  <c r="BK241" i="4"/>
  <c r="BK204" i="4"/>
  <c r="J367" i="4"/>
  <c r="BK303" i="4"/>
  <c r="BK274" i="4"/>
  <c r="J264" i="4"/>
  <c r="J251" i="4"/>
  <c r="J235" i="4"/>
  <c r="J214" i="4"/>
  <c r="BK196" i="4"/>
  <c r="BK408" i="5"/>
  <c r="BK378" i="5"/>
  <c r="J335" i="5"/>
  <c r="BK296" i="5"/>
  <c r="BK285" i="5"/>
  <c r="J271" i="5"/>
  <c r="BK245" i="5"/>
  <c r="J199" i="5"/>
  <c r="BK136" i="5"/>
  <c r="J342" i="5"/>
  <c r="J290" i="5"/>
  <c r="BK279" i="5"/>
  <c r="J398" i="5"/>
  <c r="BK284" i="5"/>
  <c r="J267" i="5"/>
  <c r="J245" i="5"/>
  <c r="J206" i="5"/>
  <c r="BK140" i="5"/>
  <c r="J361" i="5"/>
  <c r="BK344" i="5"/>
  <c r="J307" i="5"/>
  <c r="J300" i="5"/>
  <c r="BK295" i="5"/>
  <c r="BK289" i="5"/>
  <c r="J282" i="5"/>
  <c r="J196" i="5"/>
  <c r="J445" i="5"/>
  <c r="BK433" i="5"/>
  <c r="BK397" i="5"/>
  <c r="BK376" i="5"/>
  <c r="J349" i="5"/>
  <c r="J293" i="5"/>
  <c r="J257" i="5"/>
  <c r="BK230" i="5"/>
  <c r="BK166" i="5"/>
  <c r="J140" i="5"/>
  <c r="J344" i="5"/>
  <c r="BK277" i="5"/>
  <c r="J254" i="5"/>
  <c r="J230" i="5"/>
  <c r="BK162" i="5"/>
  <c r="J161" i="6"/>
  <c r="J155" i="6"/>
  <c r="J165" i="6"/>
  <c r="BK148" i="6"/>
  <c r="J129" i="6"/>
  <c r="BK160" i="6"/>
  <c r="J149" i="6"/>
  <c r="J136" i="6"/>
  <c r="J142" i="6"/>
  <c r="BK134" i="6"/>
  <c r="J166" i="6"/>
  <c r="BK161" i="6"/>
  <c r="BK151" i="6"/>
  <c r="BK143" i="6"/>
  <c r="BK138" i="7"/>
  <c r="J144" i="7"/>
  <c r="BK125" i="7"/>
  <c r="J125" i="7"/>
  <c r="BK143" i="7"/>
  <c r="J136" i="7"/>
  <c r="J127" i="8"/>
  <c r="J142" i="2"/>
  <c r="BK249" i="2"/>
  <c r="J239" i="2"/>
  <c r="BK232" i="2"/>
  <c r="BK227" i="2"/>
  <c r="J224" i="2"/>
  <c r="J222" i="2"/>
  <c r="BK217" i="2"/>
  <c r="BK213" i="2"/>
  <c r="BK211" i="2"/>
  <c r="J208" i="2"/>
  <c r="J207" i="2"/>
  <c r="J205" i="2"/>
  <c r="BK202" i="2"/>
  <c r="J201" i="2"/>
  <c r="J198" i="2"/>
  <c r="BK191" i="2"/>
  <c r="BK188" i="2"/>
  <c r="BK182" i="2"/>
  <c r="BK178" i="2"/>
  <c r="J174" i="2"/>
  <c r="J172" i="2"/>
  <c r="BK153" i="2"/>
  <c r="BK144" i="2"/>
  <c r="AS94" i="1"/>
  <c r="J150" i="2"/>
  <c r="BK132" i="2"/>
  <c r="J299" i="3"/>
  <c r="BK269" i="3"/>
  <c r="J230" i="3"/>
  <c r="BK213" i="3"/>
  <c r="BK197" i="3"/>
  <c r="J188" i="3"/>
  <c r="BK319" i="3"/>
  <c r="BK311" i="3"/>
  <c r="BK297" i="3"/>
  <c r="J284" i="3"/>
  <c r="BK232" i="3"/>
  <c r="BK198" i="3"/>
  <c r="BK179" i="3"/>
  <c r="J168" i="3"/>
  <c r="BK148" i="3"/>
  <c r="BK315" i="3"/>
  <c r="BK249" i="3"/>
  <c r="BK222" i="3"/>
  <c r="J216" i="3"/>
  <c r="J198" i="3"/>
  <c r="BK188" i="3"/>
  <c r="J181" i="3"/>
  <c r="BK340" i="3"/>
  <c r="J275" i="3"/>
  <c r="BK243" i="3"/>
  <c r="BK218" i="3"/>
  <c r="BK208" i="3"/>
  <c r="J189" i="3"/>
  <c r="J170" i="3"/>
  <c r="BK223" i="3"/>
  <c r="BK209" i="3"/>
  <c r="J192" i="3"/>
  <c r="BK172" i="3"/>
  <c r="BK141" i="3"/>
  <c r="BK328" i="4"/>
  <c r="BK324" i="4"/>
  <c r="J279" i="4"/>
  <c r="J271" i="4"/>
  <c r="BK249" i="4"/>
  <c r="BK164" i="4"/>
  <c r="BK242" i="4"/>
  <c r="J230" i="4"/>
  <c r="BK150" i="4"/>
  <c r="BK327" i="4"/>
  <c r="BK273" i="4"/>
  <c r="J268" i="4"/>
  <c r="BK244" i="4"/>
  <c r="J208" i="4"/>
  <c r="BK166" i="4"/>
  <c r="BK381" i="4"/>
  <c r="BK304" i="4"/>
  <c r="J266" i="4"/>
  <c r="BK253" i="4"/>
  <c r="J163" i="4"/>
  <c r="J350" i="4"/>
  <c r="BK315" i="4"/>
  <c r="BK302" i="4"/>
  <c r="BK272" i="4"/>
  <c r="J263" i="4"/>
  <c r="J212" i="4"/>
  <c r="J187" i="4"/>
  <c r="BK144" i="4"/>
  <c r="J419" i="5"/>
  <c r="BK328" i="5"/>
  <c r="J292" i="5"/>
  <c r="BK281" i="5"/>
  <c r="J269" i="5"/>
  <c r="BK206" i="5"/>
  <c r="BK147" i="5"/>
  <c r="J336" i="5"/>
  <c r="BK297" i="5"/>
  <c r="J284" i="5"/>
  <c r="J259" i="5"/>
  <c r="J326" i="5"/>
  <c r="BK271" i="5"/>
  <c r="BK233" i="5"/>
  <c r="J166" i="5"/>
  <c r="BK386" i="5"/>
  <c r="BK367" i="5"/>
  <c r="BK293" i="5"/>
  <c r="J287" i="5"/>
  <c r="J277" i="5"/>
  <c r="J248" i="5"/>
  <c r="BK199" i="5"/>
  <c r="BK175" i="5"/>
  <c r="BK369" i="5"/>
  <c r="BK334" i="5"/>
  <c r="BK301" i="5"/>
  <c r="BK263" i="5"/>
  <c r="BK218" i="5"/>
  <c r="J176" i="5"/>
  <c r="BK342" i="5"/>
  <c r="J281" i="5"/>
  <c r="BK248" i="5"/>
  <c r="BK188" i="5"/>
  <c r="BK165" i="6"/>
  <c r="J148" i="6"/>
  <c r="BK131" i="6"/>
  <c r="J163" i="6"/>
  <c r="J131" i="6"/>
  <c r="J122" i="6"/>
  <c r="BK159" i="6"/>
  <c r="J147" i="6"/>
  <c r="BK125" i="6"/>
  <c r="BK149" i="6"/>
  <c r="BK137" i="6"/>
  <c r="BK129" i="6"/>
  <c r="BK155" i="6"/>
  <c r="BK146" i="6"/>
  <c r="J131" i="7"/>
  <c r="BK135" i="7"/>
  <c r="BK144" i="7"/>
  <c r="J135" i="7"/>
  <c r="J143" i="2"/>
  <c r="BK259" i="2"/>
  <c r="J241" i="2"/>
  <c r="BK234" i="2"/>
  <c r="J232" i="2"/>
  <c r="J228" i="2"/>
  <c r="BK224" i="2"/>
  <c r="J221" i="2"/>
  <c r="BK215" i="2"/>
  <c r="J213" i="2"/>
  <c r="J211" i="2"/>
  <c r="J206" i="2"/>
  <c r="BK203" i="2"/>
  <c r="BK199" i="2"/>
  <c r="J197" i="2"/>
  <c r="J195" i="2"/>
  <c r="J184" i="2"/>
  <c r="J180" i="2"/>
  <c r="BK175" i="2"/>
  <c r="BK173" i="2"/>
  <c r="BK171" i="2"/>
  <c r="BK169" i="2"/>
  <c r="BK150" i="2"/>
  <c r="BK143" i="2"/>
  <c r="J242" i="2"/>
  <c r="J260" i="2"/>
  <c r="J251" i="2"/>
  <c r="BK248" i="2"/>
  <c r="J158" i="2"/>
  <c r="J136" i="2"/>
  <c r="J325" i="3"/>
  <c r="J304" i="3"/>
  <c r="BK283" i="3"/>
  <c r="J256" i="3"/>
  <c r="BK220" i="3"/>
  <c r="BK189" i="3"/>
  <c r="J165" i="3"/>
  <c r="J352" i="3"/>
  <c r="J316" i="3"/>
  <c r="BK304" i="3"/>
  <c r="BK277" i="3"/>
  <c r="BK227" i="3"/>
  <c r="J219" i="3"/>
  <c r="BK205" i="3"/>
  <c r="J197" i="3"/>
  <c r="BK180" i="3"/>
  <c r="BK325" i="3"/>
  <c r="BK284" i="3"/>
  <c r="J243" i="3"/>
  <c r="BK217" i="3"/>
  <c r="J201" i="3"/>
  <c r="J141" i="3"/>
  <c r="J356" i="3"/>
  <c r="BK267" i="3"/>
  <c r="J223" i="3"/>
  <c r="J209" i="3"/>
  <c r="BK181" i="3"/>
  <c r="BK261" i="3"/>
  <c r="J232" i="3"/>
  <c r="J227" i="3"/>
  <c r="BK215" i="3"/>
  <c r="J204" i="3"/>
  <c r="BK191" i="3"/>
  <c r="BK375" i="4"/>
  <c r="J325" i="4"/>
  <c r="J182" i="4"/>
  <c r="J303" i="4"/>
  <c r="BK295" i="4"/>
  <c r="J273" i="4"/>
  <c r="J254" i="4"/>
  <c r="J259" i="4"/>
  <c r="J241" i="4"/>
  <c r="J229" i="4"/>
  <c r="BK137" i="4"/>
  <c r="J298" i="4"/>
  <c r="J270" i="4"/>
  <c r="BK230" i="4"/>
  <c r="BK184" i="4"/>
  <c r="J370" i="4"/>
  <c r="J300" i="4"/>
  <c r="J275" i="4"/>
  <c r="BK234" i="4"/>
  <c r="J135" i="4"/>
  <c r="J332" i="4"/>
  <c r="J313" i="4"/>
  <c r="J285" i="4"/>
  <c r="J267" i="4"/>
  <c r="J219" i="4"/>
  <c r="BK208" i="4"/>
  <c r="J165" i="4"/>
  <c r="BK398" i="5"/>
  <c r="BK355" i="5"/>
  <c r="BK307" i="5"/>
  <c r="J283" i="5"/>
  <c r="J255" i="5"/>
  <c r="BK226" i="5"/>
  <c r="J175" i="5"/>
  <c r="J386" i="5"/>
  <c r="BK321" i="5"/>
  <c r="J288" i="5"/>
  <c r="BK255" i="5"/>
  <c r="J233" i="5"/>
  <c r="BK196" i="5"/>
  <c r="BK419" i="5"/>
  <c r="BK392" i="5"/>
  <c r="BK309" i="5"/>
  <c r="BK250" i="5"/>
  <c r="J226" i="5"/>
  <c r="BK176" i="5"/>
  <c r="J416" i="5"/>
  <c r="BK370" i="5"/>
  <c r="BK345" i="5"/>
  <c r="J321" i="5"/>
  <c r="BK294" i="5"/>
  <c r="J285" i="5"/>
  <c r="BK266" i="5"/>
  <c r="BK246" i="5"/>
  <c r="J177" i="5"/>
  <c r="J355" i="5"/>
  <c r="BK324" i="5"/>
  <c r="BK300" i="5"/>
  <c r="J279" i="5"/>
  <c r="BK247" i="5"/>
  <c r="J198" i="5"/>
  <c r="J378" i="5"/>
  <c r="BK335" i="5"/>
  <c r="J301" i="5"/>
  <c r="BK269" i="5"/>
  <c r="BK244" i="5"/>
  <c r="BK198" i="5"/>
  <c r="BK157" i="6"/>
  <c r="BK152" i="6"/>
  <c r="J137" i="6"/>
  <c r="BK124" i="6"/>
  <c r="J159" i="6"/>
  <c r="J143" i="6"/>
  <c r="J156" i="6"/>
  <c r="BK140" i="6"/>
  <c r="J126" i="6"/>
  <c r="J157" i="6"/>
  <c r="BK139" i="6"/>
  <c r="BK126" i="6"/>
  <c r="BK142" i="6"/>
  <c r="BK133" i="6"/>
  <c r="J141" i="7"/>
  <c r="J143" i="7"/>
  <c r="BK123" i="7"/>
  <c r="BK137" i="7"/>
  <c r="J123" i="8"/>
  <c r="BK137" i="2"/>
  <c r="J259" i="2"/>
  <c r="BK239" i="2"/>
  <c r="J234" i="2"/>
  <c r="BK231" i="2"/>
  <c r="J226" i="2"/>
  <c r="BK222" i="2"/>
  <c r="BK219" i="2"/>
  <c r="J215" i="2"/>
  <c r="J212" i="2"/>
  <c r="BK210" i="2"/>
  <c r="BK204" i="2"/>
  <c r="BK201" i="2"/>
  <c r="BK198" i="2"/>
  <c r="BK196" i="2"/>
  <c r="BK194" i="2"/>
  <c r="J191" i="2"/>
  <c r="BK179" i="2"/>
  <c r="J175" i="2"/>
  <c r="BK172" i="2"/>
  <c r="J170" i="2"/>
  <c r="J166" i="2"/>
  <c r="BK148" i="2"/>
  <c r="J133" i="2"/>
  <c r="J132" i="2"/>
  <c r="J249" i="2"/>
  <c r="BK160" i="2"/>
  <c r="BK151" i="2"/>
  <c r="J144" i="2"/>
  <c r="J318" i="3"/>
  <c r="BK302" i="3"/>
  <c r="BK275" i="3"/>
  <c r="J234" i="3"/>
  <c r="BK214" i="3"/>
  <c r="J208" i="3"/>
  <c r="J136" i="3"/>
  <c r="J337" i="3"/>
  <c r="J315" i="3"/>
  <c r="BK299" i="3"/>
  <c r="BK285" i="3"/>
  <c r="J269" i="3"/>
  <c r="J220" i="3"/>
  <c r="BK212" i="3"/>
  <c r="J186" i="3"/>
  <c r="BK178" i="3"/>
  <c r="J172" i="3"/>
  <c r="BK164" i="3"/>
  <c r="BK295" i="3"/>
  <c r="J259" i="3"/>
  <c r="J224" i="3"/>
  <c r="J205" i="3"/>
  <c r="J194" i="3"/>
  <c r="J184" i="3"/>
  <c r="BK355" i="3"/>
  <c r="J302" i="3"/>
  <c r="J228" i="3"/>
  <c r="BK216" i="3"/>
  <c r="BK207" i="3"/>
  <c r="BK174" i="3"/>
  <c r="J211" i="3"/>
  <c r="BK201" i="3"/>
  <c r="J162" i="3"/>
  <c r="BK370" i="4"/>
  <c r="J315" i="4"/>
  <c r="J328" i="4"/>
  <c r="J274" i="4"/>
  <c r="J265" i="4"/>
  <c r="J216" i="4"/>
  <c r="BK163" i="4"/>
  <c r="J137" i="4"/>
  <c r="BK135" i="4"/>
  <c r="BK325" i="4"/>
  <c r="J324" i="4"/>
  <c r="J323" i="4"/>
  <c r="BK300" i="4"/>
  <c r="BK298" i="4"/>
  <c r="BK285" i="4"/>
  <c r="J277" i="4"/>
  <c r="J272" i="4"/>
  <c r="BK268" i="4"/>
  <c r="BK266" i="4"/>
  <c r="BK251" i="4"/>
  <c r="BK237" i="4"/>
  <c r="BK231" i="4"/>
  <c r="J166" i="4"/>
  <c r="BK367" i="4"/>
  <c r="J260" i="4"/>
  <c r="J237" i="4"/>
  <c r="J231" i="4"/>
  <c r="BK187" i="4"/>
  <c r="BK271" i="4"/>
  <c r="J257" i="4"/>
  <c r="J244" i="4"/>
  <c r="J210" i="4"/>
  <c r="J304" i="4"/>
  <c r="BK277" i="4"/>
  <c r="J262" i="4"/>
  <c r="BK258" i="4"/>
  <c r="J236" i="4"/>
  <c r="J164" i="4"/>
  <c r="J434" i="5"/>
  <c r="BK418" i="5"/>
  <c r="BK346" i="5"/>
  <c r="J323" i="5"/>
  <c r="BK291" i="5"/>
  <c r="BK264" i="5"/>
  <c r="BK257" i="5"/>
  <c r="BK243" i="5"/>
  <c r="BK160" i="5"/>
  <c r="BK368" i="5"/>
  <c r="J295" i="5"/>
  <c r="BK242" i="5"/>
  <c r="BK178" i="5"/>
  <c r="BK445" i="5"/>
  <c r="J370" i="5"/>
  <c r="BK282" i="5"/>
  <c r="J270" i="5"/>
  <c r="BK193" i="5"/>
  <c r="J395" i="5"/>
  <c r="J369" i="5"/>
  <c r="BK347" i="5"/>
  <c r="J328" i="5"/>
  <c r="J304" i="5"/>
  <c r="BK288" i="5"/>
  <c r="BK280" i="5"/>
  <c r="BK253" i="5"/>
  <c r="J243" i="5"/>
  <c r="J189" i="5"/>
  <c r="BK434" i="5"/>
  <c r="BK361" i="5"/>
  <c r="BK304" i="5"/>
  <c r="J296" i="5"/>
  <c r="BK267" i="5"/>
  <c r="J246" i="5"/>
  <c r="J193" i="5"/>
  <c r="J147" i="5"/>
  <c r="BK315" i="5"/>
  <c r="J297" i="5"/>
  <c r="BK262" i="5"/>
  <c r="J247" i="5"/>
  <c r="J218" i="5"/>
  <c r="J160" i="5"/>
  <c r="BK156" i="6"/>
  <c r="J146" i="6"/>
  <c r="J130" i="6"/>
  <c r="J150" i="6"/>
  <c r="BK136" i="6"/>
  <c r="J124" i="6"/>
  <c r="BK141" i="6"/>
  <c r="BK127" i="6"/>
  <c r="J123" i="6"/>
  <c r="BK138" i="6"/>
  <c r="BK130" i="6"/>
  <c r="J164" i="6"/>
  <c r="J125" i="6"/>
  <c r="BK139" i="7"/>
  <c r="BK127" i="7"/>
  <c r="J127" i="7"/>
  <c r="BK131" i="7"/>
  <c r="BK136" i="7"/>
  <c r="BK123" i="8"/>
  <c r="T121" i="8" l="1"/>
  <c r="T120" i="8" s="1"/>
  <c r="P121" i="8"/>
  <c r="P120" i="8" s="1"/>
  <c r="AU101" i="1" s="1"/>
  <c r="R121" i="8"/>
  <c r="R120" i="8" s="1"/>
  <c r="BK149" i="2"/>
  <c r="J149" i="2" s="1"/>
  <c r="J99" i="2" s="1"/>
  <c r="P177" i="2"/>
  <c r="BK186" i="2"/>
  <c r="J186" i="2"/>
  <c r="J103" i="2"/>
  <c r="BK193" i="2"/>
  <c r="J193" i="2" s="1"/>
  <c r="J105" i="2" s="1"/>
  <c r="BK216" i="2"/>
  <c r="J216" i="2" s="1"/>
  <c r="J107" i="2" s="1"/>
  <c r="P230" i="2"/>
  <c r="R250" i="2"/>
  <c r="P140" i="3"/>
  <c r="P167" i="3"/>
  <c r="P134" i="3" s="1"/>
  <c r="R187" i="3"/>
  <c r="R196" i="3"/>
  <c r="P203" i="3"/>
  <c r="R233" i="3"/>
  <c r="BK286" i="3"/>
  <c r="J286" i="3" s="1"/>
  <c r="J111" i="3" s="1"/>
  <c r="P317" i="3"/>
  <c r="P354" i="3"/>
  <c r="P134" i="4"/>
  <c r="P143" i="4"/>
  <c r="BK195" i="4"/>
  <c r="J195" i="4" s="1"/>
  <c r="J100" i="4" s="1"/>
  <c r="BK239" i="4"/>
  <c r="J239" i="4" s="1"/>
  <c r="J101" i="4" s="1"/>
  <c r="P248" i="4"/>
  <c r="BK252" i="4"/>
  <c r="BK255" i="4"/>
  <c r="J255" i="4"/>
  <c r="J106" i="4"/>
  <c r="P278" i="4"/>
  <c r="P299" i="4"/>
  <c r="BK326" i="4"/>
  <c r="J326" i="4"/>
  <c r="J111" i="4"/>
  <c r="BK369" i="4"/>
  <c r="J369" i="4"/>
  <c r="J112" i="4" s="1"/>
  <c r="BK165" i="5"/>
  <c r="J165" i="5"/>
  <c r="J99" i="5"/>
  <c r="P205" i="5"/>
  <c r="BK252" i="5"/>
  <c r="J252" i="5"/>
  <c r="J101" i="5" s="1"/>
  <c r="P261" i="5"/>
  <c r="T268" i="5"/>
  <c r="R308" i="5"/>
  <c r="T327" i="5"/>
  <c r="BK396" i="5"/>
  <c r="J396" i="5"/>
  <c r="J112" i="5"/>
  <c r="BK435" i="5"/>
  <c r="J435" i="5"/>
  <c r="J113" i="5"/>
  <c r="P121" i="6"/>
  <c r="R132" i="6"/>
  <c r="T144" i="6"/>
  <c r="BK122" i="7"/>
  <c r="BK121" i="7" s="1"/>
  <c r="J121" i="7" s="1"/>
  <c r="J97" i="7" s="1"/>
  <c r="R134" i="7"/>
  <c r="R133" i="7"/>
  <c r="R131" i="2"/>
  <c r="T131" i="2"/>
  <c r="BK177" i="2"/>
  <c r="J177" i="2"/>
  <c r="J100" i="2" s="1"/>
  <c r="P186" i="2"/>
  <c r="P190" i="2"/>
  <c r="T193" i="2"/>
  <c r="T216" i="2"/>
  <c r="T230" i="2"/>
  <c r="BK140" i="3"/>
  <c r="J140" i="3" s="1"/>
  <c r="J99" i="3" s="1"/>
  <c r="BK167" i="3"/>
  <c r="J167" i="3"/>
  <c r="J100" i="3"/>
  <c r="BK187" i="3"/>
  <c r="J187" i="3" s="1"/>
  <c r="J101" i="3" s="1"/>
  <c r="T196" i="3"/>
  <c r="R203" i="3"/>
  <c r="BK260" i="3"/>
  <c r="J260" i="3"/>
  <c r="J110" i="3" s="1"/>
  <c r="P286" i="3"/>
  <c r="R317" i="3"/>
  <c r="T354" i="3"/>
  <c r="T134" i="4"/>
  <c r="R143" i="4"/>
  <c r="R195" i="4"/>
  <c r="P239" i="4"/>
  <c r="T248" i="4"/>
  <c r="R252" i="4"/>
  <c r="R255" i="4"/>
  <c r="T278" i="4"/>
  <c r="R299" i="4"/>
  <c r="T326" i="4"/>
  <c r="P369" i="4"/>
  <c r="BK135" i="5"/>
  <c r="J135" i="5"/>
  <c r="J98" i="5"/>
  <c r="R165" i="5"/>
  <c r="BK205" i="5"/>
  <c r="J205" i="5" s="1"/>
  <c r="J100" i="5" s="1"/>
  <c r="P252" i="5"/>
  <c r="BK261" i="5"/>
  <c r="J261" i="5" s="1"/>
  <c r="J104" i="5" s="1"/>
  <c r="R268" i="5"/>
  <c r="BK327" i="5"/>
  <c r="J327" i="5"/>
  <c r="J110" i="5"/>
  <c r="P348" i="5"/>
  <c r="R396" i="5"/>
  <c r="R435" i="5"/>
  <c r="R121" i="6"/>
  <c r="P144" i="6"/>
  <c r="T154" i="6"/>
  <c r="P122" i="7"/>
  <c r="P121" i="7"/>
  <c r="BK134" i="7"/>
  <c r="J134" i="7" s="1"/>
  <c r="J100" i="7" s="1"/>
  <c r="T167" i="3"/>
  <c r="BK203" i="3"/>
  <c r="J203" i="3" s="1"/>
  <c r="J106" i="3" s="1"/>
  <c r="P233" i="3"/>
  <c r="R260" i="3"/>
  <c r="T317" i="3"/>
  <c r="T121" i="6"/>
  <c r="T132" i="6"/>
  <c r="T120" i="6" s="1"/>
  <c r="R154" i="6"/>
  <c r="T122" i="7"/>
  <c r="T121" i="7"/>
  <c r="P134" i="7"/>
  <c r="P133" i="7" s="1"/>
  <c r="P131" i="2"/>
  <c r="T149" i="2"/>
  <c r="BK190" i="2"/>
  <c r="J190" i="2"/>
  <c r="J104" i="2" s="1"/>
  <c r="R193" i="2"/>
  <c r="BK230" i="2"/>
  <c r="J230" i="2" s="1"/>
  <c r="J108" i="2" s="1"/>
  <c r="BK250" i="2"/>
  <c r="J250" i="2" s="1"/>
  <c r="J109" i="2" s="1"/>
  <c r="R140" i="3"/>
  <c r="R134" i="3"/>
  <c r="R167" i="3"/>
  <c r="T187" i="3"/>
  <c r="P196" i="3"/>
  <c r="T203" i="3"/>
  <c r="T233" i="3"/>
  <c r="T260" i="3"/>
  <c r="BK317" i="3"/>
  <c r="J317" i="3" s="1"/>
  <c r="J112" i="3" s="1"/>
  <c r="R354" i="3"/>
  <c r="BK134" i="4"/>
  <c r="J134" i="4"/>
  <c r="J98" i="4" s="1"/>
  <c r="T143" i="4"/>
  <c r="T195" i="4"/>
  <c r="T239" i="4"/>
  <c r="R248" i="4"/>
  <c r="T252" i="4"/>
  <c r="T255" i="4"/>
  <c r="BK278" i="4"/>
  <c r="J278" i="4" s="1"/>
  <c r="J108" i="4" s="1"/>
  <c r="BK299" i="4"/>
  <c r="J299" i="4"/>
  <c r="J110" i="4" s="1"/>
  <c r="R326" i="4"/>
  <c r="T369" i="4"/>
  <c r="R135" i="5"/>
  <c r="T165" i="5"/>
  <c r="P268" i="5"/>
  <c r="T308" i="5"/>
  <c r="R327" i="5"/>
  <c r="T348" i="5"/>
  <c r="P435" i="5"/>
  <c r="BK144" i="6"/>
  <c r="J144" i="6"/>
  <c r="J99" i="6" s="1"/>
  <c r="BK154" i="6"/>
  <c r="J154" i="6" s="1"/>
  <c r="J100" i="6" s="1"/>
  <c r="R122" i="7"/>
  <c r="R121" i="7" s="1"/>
  <c r="R120" i="7" s="1"/>
  <c r="T134" i="7"/>
  <c r="T133" i="7" s="1"/>
  <c r="R149" i="2"/>
  <c r="T177" i="2"/>
  <c r="T186" i="2"/>
  <c r="P193" i="2"/>
  <c r="R216" i="2"/>
  <c r="P250" i="2"/>
  <c r="P135" i="5"/>
  <c r="T135" i="5"/>
  <c r="R205" i="5"/>
  <c r="R252" i="5"/>
  <c r="R261" i="5"/>
  <c r="T261" i="5"/>
  <c r="BK265" i="5"/>
  <c r="J265" i="5"/>
  <c r="J105" i="5" s="1"/>
  <c r="P265" i="5"/>
  <c r="R265" i="5"/>
  <c r="T265" i="5"/>
  <c r="BK308" i="5"/>
  <c r="J308" i="5" s="1"/>
  <c r="J108" i="5" s="1"/>
  <c r="P327" i="5"/>
  <c r="R348" i="5"/>
  <c r="T396" i="5"/>
  <c r="BK132" i="6"/>
  <c r="J132" i="6"/>
  <c r="J98" i="6" s="1"/>
  <c r="R144" i="6"/>
  <c r="BK131" i="2"/>
  <c r="J131" i="2" s="1"/>
  <c r="J98" i="2" s="1"/>
  <c r="P149" i="2"/>
  <c r="R177" i="2"/>
  <c r="R186" i="2"/>
  <c r="R190" i="2"/>
  <c r="T190" i="2"/>
  <c r="P216" i="2"/>
  <c r="R230" i="2"/>
  <c r="T250" i="2"/>
  <c r="T140" i="3"/>
  <c r="T134" i="3" s="1"/>
  <c r="P187" i="3"/>
  <c r="BK196" i="3"/>
  <c r="J196" i="3" s="1"/>
  <c r="J104" i="3" s="1"/>
  <c r="BK200" i="3"/>
  <c r="J200" i="3" s="1"/>
  <c r="J105" i="3" s="1"/>
  <c r="P200" i="3"/>
  <c r="R200" i="3"/>
  <c r="T200" i="3"/>
  <c r="BK233" i="3"/>
  <c r="J233" i="3" s="1"/>
  <c r="J108" i="3" s="1"/>
  <c r="P260" i="3"/>
  <c r="R286" i="3"/>
  <c r="T286" i="3"/>
  <c r="BK354" i="3"/>
  <c r="J354" i="3" s="1"/>
  <c r="J113" i="3" s="1"/>
  <c r="R134" i="4"/>
  <c r="BK143" i="4"/>
  <c r="J143" i="4" s="1"/>
  <c r="J99" i="4" s="1"/>
  <c r="P195" i="4"/>
  <c r="R239" i="4"/>
  <c r="BK248" i="4"/>
  <c r="J248" i="4" s="1"/>
  <c r="J104" i="4" s="1"/>
  <c r="P252" i="4"/>
  <c r="P255" i="4"/>
  <c r="R278" i="4"/>
  <c r="T299" i="4"/>
  <c r="P326" i="4"/>
  <c r="R369" i="4"/>
  <c r="P165" i="5"/>
  <c r="T205" i="5"/>
  <c r="T252" i="5"/>
  <c r="BK268" i="5"/>
  <c r="J268" i="5" s="1"/>
  <c r="J106" i="5" s="1"/>
  <c r="P308" i="5"/>
  <c r="BK348" i="5"/>
  <c r="J348" i="5"/>
  <c r="J111" i="5"/>
  <c r="P396" i="5"/>
  <c r="T435" i="5"/>
  <c r="BK121" i="6"/>
  <c r="J121" i="6" s="1"/>
  <c r="J97" i="6" s="1"/>
  <c r="P132" i="6"/>
  <c r="P154" i="6"/>
  <c r="BK183" i="2"/>
  <c r="J183" i="2" s="1"/>
  <c r="J101" i="2" s="1"/>
  <c r="BK231" i="3"/>
  <c r="J231" i="3"/>
  <c r="J107" i="3"/>
  <c r="BK258" i="3"/>
  <c r="J258" i="3"/>
  <c r="J109" i="3" s="1"/>
  <c r="BK245" i="4"/>
  <c r="J245" i="4"/>
  <c r="J102" i="4" s="1"/>
  <c r="BK276" i="4"/>
  <c r="J276" i="4" s="1"/>
  <c r="J107" i="4" s="1"/>
  <c r="BK325" i="5"/>
  <c r="J325" i="5"/>
  <c r="J109" i="5"/>
  <c r="BK193" i="3"/>
  <c r="J193" i="3"/>
  <c r="J102" i="3" s="1"/>
  <c r="BK258" i="5"/>
  <c r="J258" i="5"/>
  <c r="J102" i="5"/>
  <c r="BK297" i="4"/>
  <c r="J297" i="4" s="1"/>
  <c r="J109" i="4" s="1"/>
  <c r="BK214" i="2"/>
  <c r="J214" i="2"/>
  <c r="J106" i="2"/>
  <c r="BK124" i="8"/>
  <c r="J124" i="8"/>
  <c r="J99" i="8" s="1"/>
  <c r="BK135" i="3"/>
  <c r="J135" i="3"/>
  <c r="J98" i="3"/>
  <c r="BK306" i="5"/>
  <c r="J306" i="5" s="1"/>
  <c r="J107" i="5" s="1"/>
  <c r="BK122" i="8"/>
  <c r="J122" i="8"/>
  <c r="J98" i="8"/>
  <c r="BK126" i="8"/>
  <c r="J126" i="8"/>
  <c r="J100" i="8" s="1"/>
  <c r="J122" i="7"/>
  <c r="J98" i="7"/>
  <c r="J114" i="8"/>
  <c r="BE123" i="8"/>
  <c r="BE125" i="8"/>
  <c r="BK133" i="7"/>
  <c r="J133" i="7"/>
  <c r="J99" i="7"/>
  <c r="E85" i="8"/>
  <c r="J117" i="8"/>
  <c r="F92" i="8"/>
  <c r="BE127" i="8"/>
  <c r="E85" i="7"/>
  <c r="J117" i="7"/>
  <c r="BE139" i="7"/>
  <c r="F117" i="7"/>
  <c r="BE127" i="7"/>
  <c r="BE138" i="7"/>
  <c r="BE125" i="7"/>
  <c r="BE137" i="7"/>
  <c r="BE141" i="7"/>
  <c r="BE143" i="7"/>
  <c r="BE144" i="7"/>
  <c r="BE123" i="7"/>
  <c r="BE131" i="7"/>
  <c r="BE136" i="7"/>
  <c r="J89" i="7"/>
  <c r="BE132" i="7"/>
  <c r="BE135" i="7"/>
  <c r="E85" i="6"/>
  <c r="F92" i="6"/>
  <c r="J114" i="6"/>
  <c r="BE124" i="6"/>
  <c r="BE130" i="6"/>
  <c r="BE137" i="6"/>
  <c r="BE147" i="6"/>
  <c r="BE157" i="6"/>
  <c r="BE162" i="6"/>
  <c r="BE164" i="6"/>
  <c r="BE165" i="6"/>
  <c r="BK134" i="5"/>
  <c r="J92" i="6"/>
  <c r="BE123" i="6"/>
  <c r="BE125" i="6"/>
  <c r="BE131" i="6"/>
  <c r="BE135" i="6"/>
  <c r="BE141" i="6"/>
  <c r="BE152" i="6"/>
  <c r="BE156" i="6"/>
  <c r="BE133" i="6"/>
  <c r="BE143" i="6"/>
  <c r="BE148" i="6"/>
  <c r="BE151" i="6"/>
  <c r="BE155" i="6"/>
  <c r="BE163" i="6"/>
  <c r="BE166" i="6"/>
  <c r="BE126" i="6"/>
  <c r="BE128" i="6"/>
  <c r="BE138" i="6"/>
  <c r="BE140" i="6"/>
  <c r="BE142" i="6"/>
  <c r="BE149" i="6"/>
  <c r="BE150" i="6"/>
  <c r="BE153" i="6"/>
  <c r="BE158" i="6"/>
  <c r="BE161" i="6"/>
  <c r="BE122" i="6"/>
  <c r="BE127" i="6"/>
  <c r="BE129" i="6"/>
  <c r="BE134" i="6"/>
  <c r="BE136" i="6"/>
  <c r="BE139" i="6"/>
  <c r="BE145" i="6"/>
  <c r="BE146" i="6"/>
  <c r="BE159" i="6"/>
  <c r="BE160" i="6"/>
  <c r="J89" i="5"/>
  <c r="J92" i="5"/>
  <c r="BE166" i="5"/>
  <c r="BE175" i="5"/>
  <c r="BE178" i="5"/>
  <c r="BE246" i="5"/>
  <c r="BE250" i="5"/>
  <c r="BE253" i="5"/>
  <c r="BE255" i="5"/>
  <c r="BE267" i="5"/>
  <c r="BE271" i="5"/>
  <c r="BE283" i="5"/>
  <c r="BE289" i="5"/>
  <c r="BE290" i="5"/>
  <c r="BE294" i="5"/>
  <c r="BE296" i="5"/>
  <c r="BE298" i="5"/>
  <c r="BE300" i="5"/>
  <c r="BE321" i="5"/>
  <c r="BE367" i="5"/>
  <c r="BE369" i="5"/>
  <c r="BE398" i="5"/>
  <c r="BE445" i="5"/>
  <c r="BE451" i="5"/>
  <c r="J252" i="4"/>
  <c r="J105" i="4" s="1"/>
  <c r="BE177" i="5"/>
  <c r="BE216" i="5"/>
  <c r="BE262" i="5"/>
  <c r="BE270" i="5"/>
  <c r="BE282" i="5"/>
  <c r="BE285" i="5"/>
  <c r="BE288" i="5"/>
  <c r="BE297" i="5"/>
  <c r="BE303" i="5"/>
  <c r="BE307" i="5"/>
  <c r="BE328" i="5"/>
  <c r="BE344" i="5"/>
  <c r="BE368" i="5"/>
  <c r="BE370" i="5"/>
  <c r="BE416" i="5"/>
  <c r="BE419" i="5"/>
  <c r="BK133" i="4"/>
  <c r="F92" i="5"/>
  <c r="BE147" i="5"/>
  <c r="BE162" i="5"/>
  <c r="BE218" i="5"/>
  <c r="BE242" i="5"/>
  <c r="BE245" i="5"/>
  <c r="BE249" i="5"/>
  <c r="BE259" i="5"/>
  <c r="BE263" i="5"/>
  <c r="BE281" i="5"/>
  <c r="BE284" i="5"/>
  <c r="BE286" i="5"/>
  <c r="BE315" i="5"/>
  <c r="BE326" i="5"/>
  <c r="BE355" i="5"/>
  <c r="BE394" i="5"/>
  <c r="BE408" i="5"/>
  <c r="BE436" i="5"/>
  <c r="E123" i="5"/>
  <c r="BE136" i="5"/>
  <c r="BE160" i="5"/>
  <c r="BE187" i="5"/>
  <c r="BE188" i="5"/>
  <c r="BE192" i="5"/>
  <c r="BE196" i="5"/>
  <c r="BE199" i="5"/>
  <c r="BE247" i="5"/>
  <c r="BE264" i="5"/>
  <c r="BE266" i="5"/>
  <c r="BE269" i="5"/>
  <c r="BE277" i="5"/>
  <c r="BE323" i="5"/>
  <c r="BE336" i="5"/>
  <c r="BE342" i="5"/>
  <c r="BE345" i="5"/>
  <c r="BE347" i="5"/>
  <c r="BE349" i="5"/>
  <c r="BE378" i="5"/>
  <c r="BE386" i="5"/>
  <c r="BE397" i="5"/>
  <c r="BE418" i="5"/>
  <c r="BE433" i="5"/>
  <c r="BE434" i="5"/>
  <c r="BE140" i="5"/>
  <c r="BE189" i="5"/>
  <c r="BE193" i="5"/>
  <c r="BE206" i="5"/>
  <c r="BE226" i="5"/>
  <c r="BE243" i="5"/>
  <c r="BE254" i="5"/>
  <c r="BE257" i="5"/>
  <c r="BE278" i="5"/>
  <c r="BE287" i="5"/>
  <c r="BE291" i="5"/>
  <c r="BE292" i="5"/>
  <c r="BE293" i="5"/>
  <c r="BE299" i="5"/>
  <c r="BE304" i="5"/>
  <c r="BE309" i="5"/>
  <c r="BE324" i="5"/>
  <c r="BE335" i="5"/>
  <c r="BE346" i="5"/>
  <c r="BE144" i="5"/>
  <c r="BE154" i="5"/>
  <c r="BE176" i="5"/>
  <c r="BE198" i="5"/>
  <c r="BE224" i="5"/>
  <c r="BE230" i="5"/>
  <c r="BE233" i="5"/>
  <c r="BE244" i="5"/>
  <c r="BE248" i="5"/>
  <c r="BE279" i="5"/>
  <c r="BE280" i="5"/>
  <c r="BE295" i="5"/>
  <c r="BE301" i="5"/>
  <c r="BE302" i="5"/>
  <c r="BE305" i="5"/>
  <c r="BE334" i="5"/>
  <c r="BE361" i="5"/>
  <c r="BE376" i="5"/>
  <c r="BE384" i="5"/>
  <c r="BE392" i="5"/>
  <c r="BE395" i="5"/>
  <c r="BK195" i="3"/>
  <c r="J195" i="3" s="1"/>
  <c r="J103" i="3" s="1"/>
  <c r="E122" i="4"/>
  <c r="BE163" i="4"/>
  <c r="BE182" i="4"/>
  <c r="BE210" i="4"/>
  <c r="BE234" i="4"/>
  <c r="BE235" i="4"/>
  <c r="BE244" i="4"/>
  <c r="BE253" i="4"/>
  <c r="BE262" i="4"/>
  <c r="BE268" i="4"/>
  <c r="BE273" i="4"/>
  <c r="BE300" i="4"/>
  <c r="BE328" i="4"/>
  <c r="BE368" i="4"/>
  <c r="J126" i="4"/>
  <c r="BE136" i="4"/>
  <c r="BE166" i="4"/>
  <c r="BE196" i="4"/>
  <c r="BE231" i="4"/>
  <c r="BE237" i="4"/>
  <c r="BE241" i="4"/>
  <c r="BE242" i="4"/>
  <c r="BE249" i="4"/>
  <c r="BE264" i="4"/>
  <c r="BE269" i="4"/>
  <c r="BE277" i="4"/>
  <c r="BE285" i="4"/>
  <c r="BE295" i="4"/>
  <c r="BE298" i="4"/>
  <c r="BE315" i="4"/>
  <c r="BE347" i="4"/>
  <c r="J92" i="4"/>
  <c r="BE144" i="4"/>
  <c r="BE184" i="4"/>
  <c r="BE206" i="4"/>
  <c r="BE232" i="4"/>
  <c r="BE236" i="4"/>
  <c r="BE250" i="4"/>
  <c r="BE251" i="4"/>
  <c r="BE256" i="4"/>
  <c r="BE259" i="4"/>
  <c r="BE260" i="4"/>
  <c r="BE265" i="4"/>
  <c r="BE267" i="4"/>
  <c r="BE274" i="4"/>
  <c r="BE296" i="4"/>
  <c r="BE302" i="4"/>
  <c r="BE332" i="4"/>
  <c r="BE349" i="4"/>
  <c r="BE370" i="4"/>
  <c r="BE375" i="4"/>
  <c r="F92" i="4"/>
  <c r="BE135" i="4"/>
  <c r="BE164" i="4"/>
  <c r="BE165" i="4"/>
  <c r="BE186" i="4"/>
  <c r="BE204" i="4"/>
  <c r="BE212" i="4"/>
  <c r="BE216" i="4"/>
  <c r="BE219" i="4"/>
  <c r="BE229" i="4"/>
  <c r="BE246" i="4"/>
  <c r="BE254" i="4"/>
  <c r="BE271" i="4"/>
  <c r="BE275" i="4"/>
  <c r="BE279" i="4"/>
  <c r="BE303" i="4"/>
  <c r="BE304" i="4"/>
  <c r="BE150" i="4"/>
  <c r="BE187" i="4"/>
  <c r="BE208" i="4"/>
  <c r="BE214" i="4"/>
  <c r="BE230" i="4"/>
  <c r="BE233" i="4"/>
  <c r="BE240" i="4"/>
  <c r="BE257" i="4"/>
  <c r="BE258" i="4"/>
  <c r="BE261" i="4"/>
  <c r="BE263" i="4"/>
  <c r="BE266" i="4"/>
  <c r="BE270" i="4"/>
  <c r="BE272" i="4"/>
  <c r="BE293" i="4"/>
  <c r="BE305" i="4"/>
  <c r="BE323" i="4"/>
  <c r="BE325" i="4"/>
  <c r="BE350" i="4"/>
  <c r="BE137" i="4"/>
  <c r="BE313" i="4"/>
  <c r="BE324" i="4"/>
  <c r="BE327" i="4"/>
  <c r="BE367" i="4"/>
  <c r="BE381" i="4"/>
  <c r="F92" i="3"/>
  <c r="J127" i="3"/>
  <c r="J130" i="3"/>
  <c r="BE150" i="3"/>
  <c r="BE165" i="3"/>
  <c r="BE174" i="3"/>
  <c r="BE178" i="3"/>
  <c r="BE179" i="3"/>
  <c r="BE183" i="3"/>
  <c r="BE205" i="3"/>
  <c r="BE213" i="3"/>
  <c r="BE217" i="3"/>
  <c r="BE226" i="3"/>
  <c r="BE269" i="3"/>
  <c r="BE283" i="3"/>
  <c r="BE302" i="3"/>
  <c r="E85" i="3"/>
  <c r="BE168" i="3"/>
  <c r="BE180" i="3"/>
  <c r="BE185" i="3"/>
  <c r="BE186" i="3"/>
  <c r="BE188" i="3"/>
  <c r="BE191" i="3"/>
  <c r="BE197" i="3"/>
  <c r="BE210" i="3"/>
  <c r="BE214" i="3"/>
  <c r="BE228" i="3"/>
  <c r="BE249" i="3"/>
  <c r="BE259" i="3"/>
  <c r="BE268" i="3"/>
  <c r="BE298" i="3"/>
  <c r="BE304" i="3"/>
  <c r="BE313" i="3"/>
  <c r="BE318" i="3"/>
  <c r="BE339" i="3"/>
  <c r="BE353" i="3"/>
  <c r="BE355" i="3"/>
  <c r="BE356" i="3"/>
  <c r="BE362" i="3"/>
  <c r="BE136" i="3"/>
  <c r="BE149" i="3"/>
  <c r="BE151" i="3"/>
  <c r="BE189" i="3"/>
  <c r="BE192" i="3"/>
  <c r="BE202" i="3"/>
  <c r="BE209" i="3"/>
  <c r="BE212" i="3"/>
  <c r="BE215" i="3"/>
  <c r="BE220" i="3"/>
  <c r="BE227" i="3"/>
  <c r="BE229" i="3"/>
  <c r="BE232" i="3"/>
  <c r="BE240" i="3"/>
  <c r="BE256" i="3"/>
  <c r="BE275" i="3"/>
  <c r="BE299" i="3"/>
  <c r="BE309" i="3"/>
  <c r="BE316" i="3"/>
  <c r="BE352" i="3"/>
  <c r="BE141" i="3"/>
  <c r="BE170" i="3"/>
  <c r="BE194" i="3"/>
  <c r="BE199" i="3"/>
  <c r="BE201" i="3"/>
  <c r="BE206" i="3"/>
  <c r="BE208" i="3"/>
  <c r="BE218" i="3"/>
  <c r="BE222" i="3"/>
  <c r="BE223" i="3"/>
  <c r="BE224" i="3"/>
  <c r="BE230" i="3"/>
  <c r="BE234" i="3"/>
  <c r="BE257" i="3"/>
  <c r="BE261" i="3"/>
  <c r="BE284" i="3"/>
  <c r="BE290" i="3"/>
  <c r="BE295" i="3"/>
  <c r="BE296" i="3"/>
  <c r="BE325" i="3"/>
  <c r="BE337" i="3"/>
  <c r="BE148" i="3"/>
  <c r="BE162" i="3"/>
  <c r="BE164" i="3"/>
  <c r="BE172" i="3"/>
  <c r="BE181" i="3"/>
  <c r="BE182" i="3"/>
  <c r="BE184" i="3"/>
  <c r="BE198" i="3"/>
  <c r="BE204" i="3"/>
  <c r="BE207" i="3"/>
  <c r="BE211" i="3"/>
  <c r="BE216" i="3"/>
  <c r="BE219" i="3"/>
  <c r="BE221" i="3"/>
  <c r="BE225" i="3"/>
  <c r="BE243" i="3"/>
  <c r="BE267" i="3"/>
  <c r="BE277" i="3"/>
  <c r="BE285" i="3"/>
  <c r="BE287" i="3"/>
  <c r="BE297" i="3"/>
  <c r="BE311" i="3"/>
  <c r="BE315" i="3"/>
  <c r="BE319" i="3"/>
  <c r="BE340" i="3"/>
  <c r="BE140" i="2"/>
  <c r="BE144" i="2"/>
  <c r="BE150" i="2"/>
  <c r="BE260" i="2"/>
  <c r="E85" i="2"/>
  <c r="J89" i="2"/>
  <c r="F92" i="2"/>
  <c r="BE132" i="2"/>
  <c r="BE241" i="2"/>
  <c r="J92" i="2"/>
  <c r="BE133" i="2"/>
  <c r="BE136" i="2"/>
  <c r="BE137" i="2"/>
  <c r="BE142" i="2"/>
  <c r="BE143" i="2"/>
  <c r="BE146" i="2"/>
  <c r="BE147" i="2"/>
  <c r="BE148" i="2"/>
  <c r="BE151" i="2"/>
  <c r="BE153" i="2"/>
  <c r="BE158" i="2"/>
  <c r="BE160" i="2"/>
  <c r="BE163" i="2"/>
  <c r="BE166" i="2"/>
  <c r="BE168" i="2"/>
  <c r="BE169" i="2"/>
  <c r="BE170" i="2"/>
  <c r="BE171" i="2"/>
  <c r="BE172" i="2"/>
  <c r="BE173" i="2"/>
  <c r="BE174" i="2"/>
  <c r="BE175" i="2"/>
  <c r="BE178" i="2"/>
  <c r="BE179" i="2"/>
  <c r="BE180" i="2"/>
  <c r="BE182" i="2"/>
  <c r="BE184" i="2"/>
  <c r="BE187" i="2"/>
  <c r="BE188" i="2"/>
  <c r="BE189" i="2"/>
  <c r="BE191" i="2"/>
  <c r="BE192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5" i="2"/>
  <c r="BE217" i="2"/>
  <c r="BE219" i="2"/>
  <c r="BE221" i="2"/>
  <c r="BE222" i="2"/>
  <c r="BE223" i="2"/>
  <c r="BE224" i="2"/>
  <c r="BE226" i="2"/>
  <c r="BE227" i="2"/>
  <c r="BE228" i="2"/>
  <c r="BE229" i="2"/>
  <c r="BE231" i="2"/>
  <c r="BE232" i="2"/>
  <c r="BE234" i="2"/>
  <c r="BE239" i="2"/>
  <c r="BE248" i="2"/>
  <c r="BE249" i="2"/>
  <c r="BE251" i="2"/>
  <c r="BE242" i="2"/>
  <c r="BE259" i="2"/>
  <c r="F37" i="2"/>
  <c r="BD95" i="1" s="1"/>
  <c r="F34" i="3"/>
  <c r="BA96" i="1"/>
  <c r="F36" i="4"/>
  <c r="BC97" i="1" s="1"/>
  <c r="J34" i="5"/>
  <c r="AW98" i="1" s="1"/>
  <c r="J34" i="6"/>
  <c r="AW99" i="1"/>
  <c r="F36" i="7"/>
  <c r="BC100" i="1" s="1"/>
  <c r="F34" i="8"/>
  <c r="BA101" i="1" s="1"/>
  <c r="F35" i="2"/>
  <c r="BB95" i="1"/>
  <c r="F37" i="3"/>
  <c r="BD96" i="1" s="1"/>
  <c r="F34" i="5"/>
  <c r="BA98" i="1" s="1"/>
  <c r="F35" i="6"/>
  <c r="BB99" i="1"/>
  <c r="F36" i="8"/>
  <c r="BC101" i="1"/>
  <c r="J34" i="3"/>
  <c r="AW96" i="1" s="1"/>
  <c r="J34" i="4"/>
  <c r="AW97" i="1"/>
  <c r="F35" i="4"/>
  <c r="BB97" i="1" s="1"/>
  <c r="F37" i="5"/>
  <c r="BD98" i="1" s="1"/>
  <c r="F37" i="8"/>
  <c r="BD101" i="1"/>
  <c r="F36" i="2"/>
  <c r="BC95" i="1" s="1"/>
  <c r="F36" i="3"/>
  <c r="BC96" i="1" s="1"/>
  <c r="F36" i="5"/>
  <c r="BC98" i="1"/>
  <c r="F37" i="6"/>
  <c r="BD99" i="1" s="1"/>
  <c r="J34" i="8"/>
  <c r="AW101" i="1" s="1"/>
  <c r="J34" i="2"/>
  <c r="AW95" i="1" s="1"/>
  <c r="F35" i="3"/>
  <c r="BB96" i="1" s="1"/>
  <c r="F35" i="5"/>
  <c r="BB98" i="1" s="1"/>
  <c r="F35" i="7"/>
  <c r="BB100" i="1"/>
  <c r="J34" i="7"/>
  <c r="AW100" i="1" s="1"/>
  <c r="F34" i="2"/>
  <c r="BA95" i="1" s="1"/>
  <c r="F34" i="4"/>
  <c r="BA97" i="1" s="1"/>
  <c r="F37" i="4"/>
  <c r="BD97" i="1" s="1"/>
  <c r="F34" i="6"/>
  <c r="BA99" i="1" s="1"/>
  <c r="F36" i="6"/>
  <c r="BC99" i="1"/>
  <c r="F37" i="7"/>
  <c r="BD100" i="1" s="1"/>
  <c r="F34" i="7"/>
  <c r="BA100" i="1" s="1"/>
  <c r="F35" i="8"/>
  <c r="BB101" i="1"/>
  <c r="P120" i="7" l="1"/>
  <c r="AU100" i="1" s="1"/>
  <c r="T120" i="7"/>
  <c r="R185" i="2"/>
  <c r="R195" i="3"/>
  <c r="R133" i="3"/>
  <c r="R133" i="4"/>
  <c r="P134" i="5"/>
  <c r="T185" i="2"/>
  <c r="R247" i="4"/>
  <c r="R132" i="4"/>
  <c r="R130" i="2"/>
  <c r="P120" i="6"/>
  <c r="AU99" i="1" s="1"/>
  <c r="R120" i="6"/>
  <c r="P185" i="2"/>
  <c r="P247" i="4"/>
  <c r="T134" i="5"/>
  <c r="T247" i="4"/>
  <c r="T130" i="2"/>
  <c r="T129" i="2"/>
  <c r="P260" i="5"/>
  <c r="BK247" i="4"/>
  <c r="J247" i="4"/>
  <c r="J103" i="4"/>
  <c r="R134" i="5"/>
  <c r="P130" i="2"/>
  <c r="T260" i="5"/>
  <c r="P195" i="3"/>
  <c r="P133" i="3"/>
  <c r="AU96" i="1" s="1"/>
  <c r="R260" i="5"/>
  <c r="T133" i="4"/>
  <c r="T132" i="4"/>
  <c r="T195" i="3"/>
  <c r="T133" i="3"/>
  <c r="P133" i="4"/>
  <c r="BK120" i="7"/>
  <c r="J120" i="7"/>
  <c r="J96" i="7"/>
  <c r="BK130" i="2"/>
  <c r="J130" i="2"/>
  <c r="J97" i="2" s="1"/>
  <c r="BK120" i="6"/>
  <c r="J120" i="6"/>
  <c r="J96" i="6"/>
  <c r="BK260" i="5"/>
  <c r="J260" i="5"/>
  <c r="J103" i="5"/>
  <c r="BK121" i="8"/>
  <c r="J121" i="8"/>
  <c r="J97" i="8"/>
  <c r="BK185" i="2"/>
  <c r="BK129" i="2"/>
  <c r="J129" i="2" s="1"/>
  <c r="J96" i="2" s="1"/>
  <c r="BK134" i="3"/>
  <c r="BK133" i="3" s="1"/>
  <c r="J133" i="3" s="1"/>
  <c r="J96" i="3" s="1"/>
  <c r="J134" i="3"/>
  <c r="J97" i="3"/>
  <c r="J134" i="5"/>
  <c r="J97" i="5"/>
  <c r="J133" i="4"/>
  <c r="J97" i="4"/>
  <c r="F33" i="4"/>
  <c r="AZ97" i="1" s="1"/>
  <c r="J33" i="6"/>
  <c r="AV99" i="1"/>
  <c r="AT99" i="1"/>
  <c r="F33" i="6"/>
  <c r="AZ99" i="1"/>
  <c r="F33" i="7"/>
  <c r="AZ100" i="1"/>
  <c r="J33" i="7"/>
  <c r="AV100" i="1"/>
  <c r="AT100" i="1"/>
  <c r="J30" i="7"/>
  <c r="AG100" i="1" s="1"/>
  <c r="F33" i="8"/>
  <c r="AZ101" i="1"/>
  <c r="J33" i="8"/>
  <c r="AV101" i="1"/>
  <c r="AT101" i="1"/>
  <c r="BC94" i="1"/>
  <c r="AY94" i="1"/>
  <c r="BD94" i="1"/>
  <c r="W33" i="1"/>
  <c r="J33" i="2"/>
  <c r="AV95" i="1" s="1"/>
  <c r="AT95" i="1" s="1"/>
  <c r="F33" i="2"/>
  <c r="AZ95" i="1" s="1"/>
  <c r="J33" i="5"/>
  <c r="AV98" i="1" s="1"/>
  <c r="AT98" i="1" s="1"/>
  <c r="BB94" i="1"/>
  <c r="AX94" i="1"/>
  <c r="J33" i="3"/>
  <c r="AV96" i="1" s="1"/>
  <c r="AT96" i="1" s="1"/>
  <c r="J33" i="4"/>
  <c r="AV97" i="1" s="1"/>
  <c r="AT97" i="1" s="1"/>
  <c r="F33" i="3"/>
  <c r="AZ96" i="1" s="1"/>
  <c r="F33" i="5"/>
  <c r="AZ98" i="1" s="1"/>
  <c r="BA94" i="1"/>
  <c r="W30" i="1"/>
  <c r="P129" i="2" l="1"/>
  <c r="AU95" i="1"/>
  <c r="T133" i="5"/>
  <c r="R133" i="5"/>
  <c r="P132" i="4"/>
  <c r="AU97" i="1"/>
  <c r="P133" i="5"/>
  <c r="AU98" i="1"/>
  <c r="R129" i="2"/>
  <c r="BK133" i="5"/>
  <c r="J133" i="5"/>
  <c r="J30" i="5" s="1"/>
  <c r="AG98" i="1" s="1"/>
  <c r="BK132" i="4"/>
  <c r="J132" i="4" s="1"/>
  <c r="J96" i="4" s="1"/>
  <c r="J185" i="2"/>
  <c r="J102" i="2"/>
  <c r="BK120" i="8"/>
  <c r="J120" i="8"/>
  <c r="J96" i="8"/>
  <c r="AN100" i="1"/>
  <c r="J39" i="7"/>
  <c r="J30" i="2"/>
  <c r="AG95" i="1" s="1"/>
  <c r="J30" i="6"/>
  <c r="AG99" i="1"/>
  <c r="AZ94" i="1"/>
  <c r="AV94" i="1"/>
  <c r="AK29" i="1"/>
  <c r="AW94" i="1"/>
  <c r="AK30" i="1" s="1"/>
  <c r="J30" i="3"/>
  <c r="AG96" i="1"/>
  <c r="W32" i="1"/>
  <c r="W31" i="1"/>
  <c r="J39" i="6" l="1"/>
  <c r="J39" i="2"/>
  <c r="J39" i="5"/>
  <c r="J96" i="5"/>
  <c r="J39" i="3"/>
  <c r="AN96" i="1"/>
  <c r="AN99" i="1"/>
  <c r="AN95" i="1"/>
  <c r="AN98" i="1"/>
  <c r="J30" i="8"/>
  <c r="AG101" i="1"/>
  <c r="W29" i="1"/>
  <c r="AT94" i="1"/>
  <c r="J30" i="4"/>
  <c r="AG97" i="1" s="1"/>
  <c r="AN97" i="1" s="1"/>
  <c r="AU94" i="1"/>
  <c r="J39" i="4" l="1"/>
  <c r="J39" i="8"/>
  <c r="AN101" i="1"/>
  <c r="AG94" i="1"/>
  <c r="AK26" i="1"/>
  <c r="AK35" i="1"/>
  <c r="AN94" i="1" l="1"/>
</calcChain>
</file>

<file path=xl/sharedStrings.xml><?xml version="1.0" encoding="utf-8"?>
<sst xmlns="http://schemas.openxmlformats.org/spreadsheetml/2006/main" count="12282" uniqueCount="1385">
  <si>
    <t>Export Komplet</t>
  </si>
  <si>
    <t/>
  </si>
  <si>
    <t>2.0</t>
  </si>
  <si>
    <t>ZAMOK</t>
  </si>
  <si>
    <t>False</t>
  </si>
  <si>
    <t>{d86021d9-6136-4369-95a2-2a209b9b611c}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</si>
  <si>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</si>
  <si>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</si>
  <si>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</si>
  <si>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</si>
  <si>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</si>
  <si>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</si>
  <si>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</si>
  <si>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</si>
  <si>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0032022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</si>
  <si>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</si>
  <si>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</si>
  <si>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záchodků v objektu VOŠS a SŠS Vysoké Mýto v ul. Komenského 1-II</t>
  </si>
  <si>
    <t>KSO:</t>
  </si>
  <si>
    <t>CC-CZ:</t>
  </si>
  <si>
    <t>Místo:</t>
  </si>
  <si>
    <t>na poz. p.č. 230/1 a 232/3 v k.ú. Vysoké Mýto</t>
  </si>
  <si>
    <t>Datum:</t>
  </si>
  <si>
    <t>11. 11. 2022</t>
  </si>
  <si>
    <t>Zadavatel:</t>
  </si>
  <si>
    <t>IČ:</t>
  </si>
  <si>
    <t>VOŠ stavební a Střední škola stavební Vysové Mýto</t>
  </si>
  <si>
    <t>DIČ:</t>
  </si>
  <si>
    <t>Uchazeč:</t>
  </si>
  <si>
    <t>Vyplň údaj</t>
  </si>
  <si>
    <t>Projektant:</t>
  </si>
  <si>
    <t>Ing. David Karbulka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</si>
  <si>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</si>
  <si>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</si>
  <si>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</si>
  <si>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</si>
  <si>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</si>
  <si>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</si>
  <si>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</si>
  <si>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</si>
  <si>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</si>
  <si>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</si>
  <si>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</si>
  <si>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</si>
  <si>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</si>
  <si>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</si>
  <si>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</si>
  <si>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</si>
  <si>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</si>
  <si>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</si>
  <si>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</si>
  <si>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</si>
  <si>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</si>
  <si>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</si>
  <si>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</si>
  <si>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</si>
  <si>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</si>
  <si>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</si>
  <si>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</si>
  <si>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</si>
  <si>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</si>
  <si>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</si>
  <si>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</si>
  <si>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</si>
  <si>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</si>
  <si>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</si>
  <si>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</si>
  <si>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</si>
  <si>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</si>
  <si>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</si>
  <si>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</si>
  <si>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</si>
  <si>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</si>
  <si>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</si>
  <si>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</si>
  <si>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</si>
  <si>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</si>
  <si>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</si>
  <si>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</si>
  <si>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</si>
  <si>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</si>
  <si>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</si>
  <si>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HYG. ZÁZ. 1.NP UČITELÉ</t>
  </si>
  <si>
    <t>STA</t>
  </si>
  <si>
    <t>1</t>
  </si>
  <si>
    <t>{875436a1-7068-45ec-a109-534b8f7ceef6}</t>
  </si>
  <si>
    <t>2</t>
  </si>
  <si>
    <t>002</t>
  </si>
  <si>
    <t>HYG. ZAŘ. 2.NP UČITELÉ</t>
  </si>
  <si>
    <t>{cae224c1-2def-4940-853a-19d7bf207760}</t>
  </si>
  <si>
    <t>003</t>
  </si>
  <si>
    <t>HYG. ZAŘÍZENÍ 3.NP</t>
  </si>
  <si>
    <t>{aec3dd27-dca0-48da-af75-d0ee0a0f3b07}</t>
  </si>
  <si>
    <t>004</t>
  </si>
  <si>
    <t>HYG. ZAŘ. 1.NP U TĚLOCVIČNY</t>
  </si>
  <si>
    <t>{458a8e28-fd32-47cf-9f9b-936f132b9af4}</t>
  </si>
  <si>
    <t>005</t>
  </si>
  <si>
    <t>Elektro</t>
  </si>
  <si>
    <t>{d99a2ed6-711b-4fd1-a2f6-04622b69e36c}</t>
  </si>
  <si>
    <t>007</t>
  </si>
  <si>
    <t>Ležaté potrubí v 1. PP pod stropem</t>
  </si>
  <si>
    <t>{3ecd8b52-629d-42e1-affc-60fa5ab1ce44}</t>
  </si>
  <si>
    <t>008</t>
  </si>
  <si>
    <t>VRN</t>
  </si>
  <si>
    <t>{082f6693-d459-4341-a3f8-4ed1ca8c1569}</t>
  </si>
  <si>
    <t>KRYCÍ LIST SOUPISU PRACÍ</t>
  </si>
  <si>
    <t>Objekt:</t>
  </si>
  <si>
    <t>001 - HYG. ZÁZ. 1.NP UČITELÉ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</si>
  <si>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</si>
  <si>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</si>
  <si>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</si>
  <si>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</si>
  <si>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</si>
  <si>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</si>
  <si>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</si>
  <si>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</si>
  <si>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</si>
  <si>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</si>
  <si>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</si>
  <si>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</si>
  <si>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</si>
  <si>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</si>
  <si>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</si>
  <si>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</si>
  <si>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</si>
  <si>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</si>
  <si>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</si>
  <si>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</si>
  <si>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</si>
  <si>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</si>
  <si>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</si>
  <si>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</si>
  <si>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</si>
  <si>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</si>
  <si>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</si>
  <si>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</si>
  <si>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</si>
  <si>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</si>
  <si>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</si>
  <si>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</si>
  <si>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</si>
  <si>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</si>
  <si>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</si>
  <si>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</si>
  <si>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</si>
  <si>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611311131</t>
  </si>
  <si>
    <t>Potažení vnitřních rovných stropů vápenným štukem tloušťky do 3 mm</t>
  </si>
  <si>
    <t>m2</t>
  </si>
  <si>
    <t>4</t>
  </si>
  <si>
    <t>1139115314</t>
  </si>
  <si>
    <t>612131100</t>
  </si>
  <si>
    <t>Vápenný postřik vnitřních stěn nanášený ručně</t>
  </si>
  <si>
    <t>-2140317918</t>
  </si>
  <si>
    <t>VV</t>
  </si>
  <si>
    <t>po stávajících obkladech</t>
  </si>
  <si>
    <t>1,7*(0,52+1,75+0,44+0,43)</t>
  </si>
  <si>
    <t>3</t>
  </si>
  <si>
    <t>612131121</t>
  </si>
  <si>
    <t>Penetrační disperzní nátěr vnitřních stěn nanášený ručně</t>
  </si>
  <si>
    <t>1438091384</t>
  </si>
  <si>
    <t>612311131</t>
  </si>
  <si>
    <t>Potažení vnitřních stěn vápenným štukem tloušťky do 3 mm</t>
  </si>
  <si>
    <t>1414393127</t>
  </si>
  <si>
    <t>nad obklady</t>
  </si>
  <si>
    <t>0,4*11,04</t>
  </si>
  <si>
    <t>5</t>
  </si>
  <si>
    <t>612315302</t>
  </si>
  <si>
    <t>Vápenná štuková omítka ostění nebo nadpraží</t>
  </si>
  <si>
    <t>2012373095</t>
  </si>
  <si>
    <t>0,4*(2+0,6+0,6)</t>
  </si>
  <si>
    <t>612321121</t>
  </si>
  <si>
    <t>Vápenocementová omítka hladká jednovrstvá vnitřních stěn nanášená ručně</t>
  </si>
  <si>
    <t>1679206957</t>
  </si>
  <si>
    <t>7</t>
  </si>
  <si>
    <t>612321191</t>
  </si>
  <si>
    <t>Příplatek k vápenocementové omítce vnitřních stěn za každých dalších 5 mm tloušťky ručně</t>
  </si>
  <si>
    <t>-149002413</t>
  </si>
  <si>
    <t>8</t>
  </si>
  <si>
    <t>619991011</t>
  </si>
  <si>
    <t>Obalení konstrukcí a prvků fólií přilepenou lepící páskou</t>
  </si>
  <si>
    <t>-1659181071</t>
  </si>
  <si>
    <t>2*0,6</t>
  </si>
  <si>
    <t>9</t>
  </si>
  <si>
    <t>619995001</t>
  </si>
  <si>
    <t>Začištění omítek kolem oken, dveří, podlah nebo obkladů</t>
  </si>
  <si>
    <t>m</t>
  </si>
  <si>
    <t>1802608570</t>
  </si>
  <si>
    <t>10</t>
  </si>
  <si>
    <t>629135101</t>
  </si>
  <si>
    <t>Vyrovnávací vrstva pod klempířské prvky z MC š do 150 mm</t>
  </si>
  <si>
    <t>-1534729717</t>
  </si>
  <si>
    <t>11</t>
  </si>
  <si>
    <t>632451105</t>
  </si>
  <si>
    <t>Cementový samonivelační potěr ze suchých směsí tloušťky do 15 mm</t>
  </si>
  <si>
    <t>-574049414</t>
  </si>
  <si>
    <t>Ostatní konstrukce a práce, bourání</t>
  </si>
  <si>
    <t>12</t>
  </si>
  <si>
    <t>949101111</t>
  </si>
  <si>
    <t>Lešení pomocné pro objekty pozemních staveb s lešeňovou podlahou v do 1,9 m zatížení do 150 kg/m2</t>
  </si>
  <si>
    <t>955177651</t>
  </si>
  <si>
    <t>13</t>
  </si>
  <si>
    <t>952901111</t>
  </si>
  <si>
    <t>Vyčištění budov bytové a občanské výstavby při výšce podlaží do 4 m</t>
  </si>
  <si>
    <t>-1016766464</t>
  </si>
  <si>
    <t>4,66+50</t>
  </si>
  <si>
    <t>14</t>
  </si>
  <si>
    <t>962031132</t>
  </si>
  <si>
    <t>Bourání příček z cihel pálených na MVC tl do 100 mm</t>
  </si>
  <si>
    <t>1763516069</t>
  </si>
  <si>
    <t>1. NP</t>
  </si>
  <si>
    <t>1,9*2,4</t>
  </si>
  <si>
    <t>-0,6*1,97*2</t>
  </si>
  <si>
    <t>Součet</t>
  </si>
  <si>
    <t>962081131</t>
  </si>
  <si>
    <t>Bourání příček ze skleněných tvárnic tl do 100 mm</t>
  </si>
  <si>
    <t>-1867026696</t>
  </si>
  <si>
    <t>16</t>
  </si>
  <si>
    <t>968072455</t>
  </si>
  <si>
    <t>Vybourání kovových dveřních zárubní pl do 2 m2</t>
  </si>
  <si>
    <t>2009058477</t>
  </si>
  <si>
    <t>0,6*1,97*2</t>
  </si>
  <si>
    <t>17</t>
  </si>
  <si>
    <t>978013191</t>
  </si>
  <si>
    <t>Otlučení (osekání) vnitřní vápenné nebo vápenocementové omítky stěn v rozsahu přes 50 do 100 %</t>
  </si>
  <si>
    <t>1081266496</t>
  </si>
  <si>
    <t>ostění okna</t>
  </si>
  <si>
    <t>18</t>
  </si>
  <si>
    <t>978059541</t>
  </si>
  <si>
    <t>Odsekání a odebrání obkladů stěn z vnitřních obkládaček plochy přes 1 m2</t>
  </si>
  <si>
    <t>-426321452</t>
  </si>
  <si>
    <t>19</t>
  </si>
  <si>
    <t>OST001</t>
  </si>
  <si>
    <t>Nátěr zárubní</t>
  </si>
  <si>
    <t>soubor</t>
  </si>
  <si>
    <t>-427062546</t>
  </si>
  <si>
    <t>20</t>
  </si>
  <si>
    <t>OST002</t>
  </si>
  <si>
    <t>D + M nového křídla 51/P/T 600/1970mm dle D1.1.11</t>
  </si>
  <si>
    <t>303419821</t>
  </si>
  <si>
    <t>OST003</t>
  </si>
  <si>
    <t>Bourání a hrubá oprava po TZB (prostupy, drážky)</t>
  </si>
  <si>
    <t>-741661986</t>
  </si>
  <si>
    <t>22</t>
  </si>
  <si>
    <t>OST004</t>
  </si>
  <si>
    <t>VZT</t>
  </si>
  <si>
    <t>27328096</t>
  </si>
  <si>
    <t>23</t>
  </si>
  <si>
    <t>OST005</t>
  </si>
  <si>
    <t>Vodovod a kanalizace vč. zkoušek, tep. izolací, armatur dle D.1.4c.3</t>
  </si>
  <si>
    <t>-1851802839</t>
  </si>
  <si>
    <t>24</t>
  </si>
  <si>
    <t>OST006</t>
  </si>
  <si>
    <t>Úpravy topení (radiátor VK21-v600/š600, zasekání potrubí, dopojení)</t>
  </si>
  <si>
    <t>34118591</t>
  </si>
  <si>
    <t>25</t>
  </si>
  <si>
    <t>OST007</t>
  </si>
  <si>
    <t>D + M nového PVC okna O1 2000 x 600mm dvojsklo, vč. pásek dle D1.1.10</t>
  </si>
  <si>
    <t>-415630354</t>
  </si>
  <si>
    <t>26</t>
  </si>
  <si>
    <t>OST008</t>
  </si>
  <si>
    <t>D + M nového PVC parapetu vnitřního a vnějšího parapetu</t>
  </si>
  <si>
    <t>mb</t>
  </si>
  <si>
    <t>-1738200542</t>
  </si>
  <si>
    <t>2*2</t>
  </si>
  <si>
    <t>997</t>
  </si>
  <si>
    <t>Přesun sutě</t>
  </si>
  <si>
    <t>27</t>
  </si>
  <si>
    <t>997013211</t>
  </si>
  <si>
    <t>Vnitrostaveništní doprava suti a vybouraných hmot pro budovy v do 6 m ručně</t>
  </si>
  <si>
    <t>t</t>
  </si>
  <si>
    <t>-2074416609</t>
  </si>
  <si>
    <t>28</t>
  </si>
  <si>
    <t>997013511</t>
  </si>
  <si>
    <t>Odvoz suti a vybouraných hmot z meziskládky na skládku do 1 km s naložením a se složením</t>
  </si>
  <si>
    <t>-1602209456</t>
  </si>
  <si>
    <t>29</t>
  </si>
  <si>
    <t>997013509</t>
  </si>
  <si>
    <t>Příplatek k odvozu suti a vybouraných hmot na skládku ZKD 1 km přes 1 km</t>
  </si>
  <si>
    <t>-500547549</t>
  </si>
  <si>
    <t>1,725*16 'Přepočtené koeficientem množství</t>
  </si>
  <si>
    <t>30</t>
  </si>
  <si>
    <t>997013631</t>
  </si>
  <si>
    <t>Poplatek za uložení na skládce (skládkovné) stavebního odpadu směsného kód odpadu 17 09 04</t>
  </si>
  <si>
    <t>1776332743</t>
  </si>
  <si>
    <t>998</t>
  </si>
  <si>
    <t>Přesun hmot</t>
  </si>
  <si>
    <t>31</t>
  </si>
  <si>
    <t>998018001</t>
  </si>
  <si>
    <t>Přesun hmot ruční pro budovy v do 6 m</t>
  </si>
  <si>
    <t>-629950686</t>
  </si>
  <si>
    <t>PSV</t>
  </si>
  <si>
    <t>Práce a dodávky PSV</t>
  </si>
  <si>
    <t>721</t>
  </si>
  <si>
    <t>Zdravotechnika - vnitřní kanalizace</t>
  </si>
  <si>
    <t>32</t>
  </si>
  <si>
    <t>721140802</t>
  </si>
  <si>
    <t>Demontáž potrubí litinové do DN 100</t>
  </si>
  <si>
    <t>-277247641</t>
  </si>
  <si>
    <t>33</t>
  </si>
  <si>
    <t>721171803</t>
  </si>
  <si>
    <t>Demontáž potrubí z PVC do D 75</t>
  </si>
  <si>
    <t>-1800192604</t>
  </si>
  <si>
    <t>34</t>
  </si>
  <si>
    <t>721171808</t>
  </si>
  <si>
    <t>Demontáž potrubí z PVC do D 114</t>
  </si>
  <si>
    <t>1412113548</t>
  </si>
  <si>
    <t>722</t>
  </si>
  <si>
    <t>Zdravotechnika - vnitřní vodovod</t>
  </si>
  <si>
    <t>35</t>
  </si>
  <si>
    <t>722130801</t>
  </si>
  <si>
    <t>Demontáž potrubí ocelové pozinkované závitové do DN 25</t>
  </si>
  <si>
    <t>-1205093840</t>
  </si>
  <si>
    <t>36</t>
  </si>
  <si>
    <t>722181812</t>
  </si>
  <si>
    <t>Demontáž plstěných pásů z trub do D 50</t>
  </si>
  <si>
    <t>-90876760</t>
  </si>
  <si>
    <t>725</t>
  </si>
  <si>
    <t>Zdravotechnika - zařizovací předměty</t>
  </si>
  <si>
    <t>37</t>
  </si>
  <si>
    <t>725110811</t>
  </si>
  <si>
    <t>Demontáž klozetů splachovací s nádrží</t>
  </si>
  <si>
    <t>-1038622757</t>
  </si>
  <si>
    <t>38</t>
  </si>
  <si>
    <t>725210821</t>
  </si>
  <si>
    <t>Demontáž umyvadel bez výtokových armatur</t>
  </si>
  <si>
    <t>-1130716042</t>
  </si>
  <si>
    <t>39</t>
  </si>
  <si>
    <t>725820801</t>
  </si>
  <si>
    <t>Demontáž baterie nástěnné do G 3 / 4</t>
  </si>
  <si>
    <t>1931310741</t>
  </si>
  <si>
    <t>40</t>
  </si>
  <si>
    <t>725860811</t>
  </si>
  <si>
    <t>Demontáž uzávěrů zápachu jednoduchých</t>
  </si>
  <si>
    <t>kus</t>
  </si>
  <si>
    <t>-1320965737</t>
  </si>
  <si>
    <t>41</t>
  </si>
  <si>
    <t>725211617</t>
  </si>
  <si>
    <t>Umyvadlo keramické bílé šířky 600 mm s krytem na sifon připevněné na stěnu šrouby</t>
  </si>
  <si>
    <t>1354264096</t>
  </si>
  <si>
    <t>42</t>
  </si>
  <si>
    <t>725244142</t>
  </si>
  <si>
    <t>Dveře sprchové polorámové skleněné tl. 6 mm otvíravé jednokřídlové do niky na vaničku šířky 800 mm</t>
  </si>
  <si>
    <t>600571536</t>
  </si>
  <si>
    <t>43</t>
  </si>
  <si>
    <t>72524111R</t>
  </si>
  <si>
    <t>Sprcha</t>
  </si>
  <si>
    <t>-551900858</t>
  </si>
  <si>
    <t>44</t>
  </si>
  <si>
    <t>725331111</t>
  </si>
  <si>
    <t>Výlevka bez výtokových armatur keramická se sklopnou plastovou mřížkou 500 mm</t>
  </si>
  <si>
    <t>-687468675</t>
  </si>
  <si>
    <t>45</t>
  </si>
  <si>
    <t>725821312</t>
  </si>
  <si>
    <t>Baterie dřezová nástěnná páková s otáčivým kulatým ústím a délkou ramínka 210 mm</t>
  </si>
  <si>
    <t>1983650427</t>
  </si>
  <si>
    <t>46</t>
  </si>
  <si>
    <t>725822613</t>
  </si>
  <si>
    <t>Baterie umyvadlová stojánková páková s výpustí</t>
  </si>
  <si>
    <t>159684113</t>
  </si>
  <si>
    <t>47</t>
  </si>
  <si>
    <t>72584131</t>
  </si>
  <si>
    <t>Baterie sprchová nástěnná páková s příslušenstvím</t>
  </si>
  <si>
    <t>252987085</t>
  </si>
  <si>
    <t>48</t>
  </si>
  <si>
    <t>N 01</t>
  </si>
  <si>
    <t>Zrcadlo 400x600mm</t>
  </si>
  <si>
    <t>-1113292769</t>
  </si>
  <si>
    <t>49</t>
  </si>
  <si>
    <t>N 02</t>
  </si>
  <si>
    <t>Dávkovač tekutého mýdla, V= 400ml</t>
  </si>
  <si>
    <t>-335836103</t>
  </si>
  <si>
    <t>50</t>
  </si>
  <si>
    <t>N 03</t>
  </si>
  <si>
    <t>Hygienický koš nášlapný, V= 20l</t>
  </si>
  <si>
    <t>-2001114847</t>
  </si>
  <si>
    <t>51</t>
  </si>
  <si>
    <t>N 04</t>
  </si>
  <si>
    <t>Zásobník papírových ručníků, 280x325x145mm</t>
  </si>
  <si>
    <t>424347455</t>
  </si>
  <si>
    <t>52</t>
  </si>
  <si>
    <t>N 05</t>
  </si>
  <si>
    <t>WC sada nástěnná, plast, nerez chrom</t>
  </si>
  <si>
    <t>1670896809</t>
  </si>
  <si>
    <t>53</t>
  </si>
  <si>
    <t>N 07</t>
  </si>
  <si>
    <t>Dvojháček na ručníky, kulatý, plast, chrom</t>
  </si>
  <si>
    <t>-359188544</t>
  </si>
  <si>
    <t>54</t>
  </si>
  <si>
    <t>N 09</t>
  </si>
  <si>
    <t>Fén na zeď, nerez, s úchytem</t>
  </si>
  <si>
    <t>691147971</t>
  </si>
  <si>
    <t>55</t>
  </si>
  <si>
    <t>998725101</t>
  </si>
  <si>
    <t>Přesun hmot tonážní pro zařizovací předměty v objektech v do 6 m</t>
  </si>
  <si>
    <t>1344536325</t>
  </si>
  <si>
    <t>56</t>
  </si>
  <si>
    <t>998725181</t>
  </si>
  <si>
    <t>Příplatek k přesunu hmot tonážní 725 prováděný bez použití mechanizace</t>
  </si>
  <si>
    <t>2115015301</t>
  </si>
  <si>
    <t>766</t>
  </si>
  <si>
    <t>Konstrukce truhlářské</t>
  </si>
  <si>
    <t>57</t>
  </si>
  <si>
    <t>766691914</t>
  </si>
  <si>
    <t>Vyvěšení dřevěných křídel dveří pl do 2 m2</t>
  </si>
  <si>
    <t>803626371</t>
  </si>
  <si>
    <t>771</t>
  </si>
  <si>
    <t>Podlahy z dlaždic</t>
  </si>
  <si>
    <t>58</t>
  </si>
  <si>
    <t>771471810</t>
  </si>
  <si>
    <t>Demontáž soklíků z dlaždic keramických kladených do malty rovných</t>
  </si>
  <si>
    <t>277813782</t>
  </si>
  <si>
    <t>1,05+1,05+1,05+1,05+0,82+0,83+0,11+0,12+0,12+0,12</t>
  </si>
  <si>
    <t>59</t>
  </si>
  <si>
    <t>771571810</t>
  </si>
  <si>
    <t>Demontáž podlah z dlaždic keramických kladených do malty</t>
  </si>
  <si>
    <t>1546951820</t>
  </si>
  <si>
    <t>4,6</t>
  </si>
  <si>
    <t>60</t>
  </si>
  <si>
    <t>771111011</t>
  </si>
  <si>
    <t>Vysátí podkladu před pokládkou dlažby</t>
  </si>
  <si>
    <t>-24915059</t>
  </si>
  <si>
    <t>61</t>
  </si>
  <si>
    <t>771121011</t>
  </si>
  <si>
    <t>Nátěr penetrační na podlahu</t>
  </si>
  <si>
    <t>-1064694930</t>
  </si>
  <si>
    <t>62</t>
  </si>
  <si>
    <t>771574263</t>
  </si>
  <si>
    <t>Montáž podlah keramických pro mechanické zatížení protiskluzných lepených flexibilním lepidlem do 12 ks/m2</t>
  </si>
  <si>
    <t>333329964</t>
  </si>
  <si>
    <t>63</t>
  </si>
  <si>
    <t>M</t>
  </si>
  <si>
    <t>59761409</t>
  </si>
  <si>
    <t>dlažba keramická slinutá protiskluzná do interiéru i exteriéru pro vysoké mechanické namáhání přes 9 do 12ks/m2</t>
  </si>
  <si>
    <t>1812360775</t>
  </si>
  <si>
    <t>4,66*1,15 'Přepočtené koeficientem množství</t>
  </si>
  <si>
    <t>64</t>
  </si>
  <si>
    <t>771591115</t>
  </si>
  <si>
    <t>Podlahy spárování silikonem</t>
  </si>
  <si>
    <t>227595682</t>
  </si>
  <si>
    <t>65</t>
  </si>
  <si>
    <t>77159122R</t>
  </si>
  <si>
    <t>Hydroizolace vč. bandáží</t>
  </si>
  <si>
    <t>1100016815</t>
  </si>
  <si>
    <t>66</t>
  </si>
  <si>
    <t>998771101</t>
  </si>
  <si>
    <t>Přesun hmot tonážní pro podlahy z dlaždic v objektech v do 6 m</t>
  </si>
  <si>
    <t>-1576745301</t>
  </si>
  <si>
    <t>67</t>
  </si>
  <si>
    <t>998771181</t>
  </si>
  <si>
    <t>Příplatek k přesunu hmot tonážní 771 prováděný bez použití mechanizace</t>
  </si>
  <si>
    <t>-1033189956</t>
  </si>
  <si>
    <t>781</t>
  </si>
  <si>
    <t>Dokončovací práce - obklady</t>
  </si>
  <si>
    <t>68</t>
  </si>
  <si>
    <t>781121011</t>
  </si>
  <si>
    <t>Nátěr penetrační na stěnu</t>
  </si>
  <si>
    <t>-2106885074</t>
  </si>
  <si>
    <t>69</t>
  </si>
  <si>
    <t>78113122R</t>
  </si>
  <si>
    <t>Izolace stěn - hydrostěrka vč. bandáží</t>
  </si>
  <si>
    <t>1923538999</t>
  </si>
  <si>
    <t>2*(1,05+1,05+0,82)</t>
  </si>
  <si>
    <t>70</t>
  </si>
  <si>
    <t>781474112</t>
  </si>
  <si>
    <t>Montáž obkladů vnitřních keramických hladkých do 12 ks/m2 lepených flexibilním lepidlem</t>
  </si>
  <si>
    <t>-1269921044</t>
  </si>
  <si>
    <t>2*11,04</t>
  </si>
  <si>
    <t>-0,5*2</t>
  </si>
  <si>
    <t>-0,6*2</t>
  </si>
  <si>
    <t>71</t>
  </si>
  <si>
    <t>59761026</t>
  </si>
  <si>
    <t>obklad keramický hladký do 12ks/m2</t>
  </si>
  <si>
    <t>-1431103444</t>
  </si>
  <si>
    <t>19,88*1,15 'Přepočtené koeficientem množství</t>
  </si>
  <si>
    <t>72</t>
  </si>
  <si>
    <t>78149411R</t>
  </si>
  <si>
    <t>D + M lišt do obkladů</t>
  </si>
  <si>
    <t>867331424</t>
  </si>
  <si>
    <t>73</t>
  </si>
  <si>
    <t>781495115</t>
  </si>
  <si>
    <t>Spárování vnitřních obkladů silikonem</t>
  </si>
  <si>
    <t>-966520483</t>
  </si>
  <si>
    <t>2*10</t>
  </si>
  <si>
    <t>11,04</t>
  </si>
  <si>
    <t>(0,5+0,5+2)*2</t>
  </si>
  <si>
    <t>74</t>
  </si>
  <si>
    <t>998781101</t>
  </si>
  <si>
    <t>Přesun hmot tonážní pro obklady keramické v objektech v do 6 m</t>
  </si>
  <si>
    <t>1349816760</t>
  </si>
  <si>
    <t>75</t>
  </si>
  <si>
    <t>998781181</t>
  </si>
  <si>
    <t>Příplatek k přesunu hmot tonážní 781 prováděný bez použití mechanizace</t>
  </si>
  <si>
    <t>803114587</t>
  </si>
  <si>
    <t>784</t>
  </si>
  <si>
    <t>Dokončovací práce - malby a tapety</t>
  </si>
  <si>
    <t>76</t>
  </si>
  <si>
    <t>784121001</t>
  </si>
  <si>
    <t>Oškrabání malby v mísnostech výšky do 3,80 m</t>
  </si>
  <si>
    <t>1563074541</t>
  </si>
  <si>
    <t>stěny</t>
  </si>
  <si>
    <t>2,4*(1,05+1,05+0,82)</t>
  </si>
  <si>
    <t>2,4*(1,05+1,05+0,83)</t>
  </si>
  <si>
    <t>0,7*(1,6+1,6+1,8)</t>
  </si>
  <si>
    <t>strop</t>
  </si>
  <si>
    <t>4,66</t>
  </si>
  <si>
    <t>77</t>
  </si>
  <si>
    <t>784181101</t>
  </si>
  <si>
    <t>Základní akrylátová jednonásobná penetrace podkladu v místnostech výšky do 3,80m</t>
  </si>
  <si>
    <t>1558682616</t>
  </si>
  <si>
    <t>78</t>
  </si>
  <si>
    <t>784211111</t>
  </si>
  <si>
    <t>Dvojnásobné bílé malby ze směsí za mokra velmi dobře otěruvzdorných v místnostech výšky do 3,80 m</t>
  </si>
  <si>
    <t>-771927115</t>
  </si>
  <si>
    <t>4,416</t>
  </si>
  <si>
    <t>002 - HYG. ZAŘ. 2.NP UČITELÉ</t>
  </si>
  <si>
    <t xml:space="preserve">    3 - Svislé a kompletní konstrukce</t>
  </si>
  <si>
    <t xml:space="preserve">    726 - Zdravotechnika - předstěnové instalace</t>
  </si>
  <si>
    <t xml:space="preserve">    763 - Konstrukce suché výstavby</t>
  </si>
  <si>
    <t xml:space="preserve">    776 - Podlahy povlakové</t>
  </si>
  <si>
    <t>Svislé a kompletní konstrukce</t>
  </si>
  <si>
    <t>342272225</t>
  </si>
  <si>
    <t>Příčka z pórobetonových hladkých tvárnic na tenkovrstvou maltu tl 100 mm</t>
  </si>
  <si>
    <t>-52548897</t>
  </si>
  <si>
    <t>0,9*(2,8+1,7+1,8)</t>
  </si>
  <si>
    <t>0,6*(2,8+1,6)</t>
  </si>
  <si>
    <t>-76624342</t>
  </si>
  <si>
    <t>pod obklad</t>
  </si>
  <si>
    <t>72,68</t>
  </si>
  <si>
    <t>na nadezděné příčky</t>
  </si>
  <si>
    <t>0,9*(2,8+1,7+1,8)*2</t>
  </si>
  <si>
    <t>0,6*(2,8+1,6)*2</t>
  </si>
  <si>
    <t>-569666936</t>
  </si>
  <si>
    <t>-1130327098</t>
  </si>
  <si>
    <t>-958524760</t>
  </si>
  <si>
    <t>-1934693804</t>
  </si>
  <si>
    <t>všechny omítky</t>
  </si>
  <si>
    <t>WC muži</t>
  </si>
  <si>
    <t>23,52*2,8</t>
  </si>
  <si>
    <t>-0,9*2</t>
  </si>
  <si>
    <t>WC ženy</t>
  </si>
  <si>
    <t>21,52*2,8</t>
  </si>
  <si>
    <t>odpočet obkladů</t>
  </si>
  <si>
    <t>-83,080</t>
  </si>
  <si>
    <t>1801786242</t>
  </si>
  <si>
    <t>0,8*0,8</t>
  </si>
  <si>
    <t>1238199627</t>
  </si>
  <si>
    <t>204170721</t>
  </si>
  <si>
    <t>10,24+9,2</t>
  </si>
  <si>
    <t>-1907124271</t>
  </si>
  <si>
    <t>9266079</t>
  </si>
  <si>
    <t>19,44+100</t>
  </si>
  <si>
    <t>96208113</t>
  </si>
  <si>
    <t>Bourání příček ze skleněných tvárnic tl do 100 mm - vybourání jednotlivých luxfer</t>
  </si>
  <si>
    <t>-373858146</t>
  </si>
  <si>
    <t>0,6*0,4</t>
  </si>
  <si>
    <t>1344317881</t>
  </si>
  <si>
    <t>0,6*1,97</t>
  </si>
  <si>
    <t>-1541054412</t>
  </si>
  <si>
    <t>750305011</t>
  </si>
  <si>
    <t>D + M nového křídla 600/800/1970mm dle D1.1.11</t>
  </si>
  <si>
    <t>-1395636310</t>
  </si>
  <si>
    <t>-725704295</t>
  </si>
  <si>
    <t>VZT dle D.1.4b.3</t>
  </si>
  <si>
    <t>230202870</t>
  </si>
  <si>
    <t>Vodovod a kanalizace vč. zkoušek, tep. izolací, armatur dle D.1.4c.4</t>
  </si>
  <si>
    <t>-1207651445</t>
  </si>
  <si>
    <t>Úpravy topení (demontáž stávajících, nahrazeno 2 x VK21-v700/š400, dopojení, zasekání rozvodů)</t>
  </si>
  <si>
    <t>-911446092</t>
  </si>
  <si>
    <t>D + M nových dveří vč. kování, zárubně dle D1.1.11</t>
  </si>
  <si>
    <t>-1706119706</t>
  </si>
  <si>
    <t>D + M nového PVC okna O4 600 x 400mm dvojsklo dle D1.1.10</t>
  </si>
  <si>
    <t>-483261615</t>
  </si>
  <si>
    <t>12210526</t>
  </si>
  <si>
    <t>2040224311</t>
  </si>
  <si>
    <t>9,117*16 'Přepočtené koeficientem množství</t>
  </si>
  <si>
    <t>-2046655674</t>
  </si>
  <si>
    <t>372469112</t>
  </si>
  <si>
    <t>-2142185201</t>
  </si>
  <si>
    <t>-2027799034</t>
  </si>
  <si>
    <t>-1717548114</t>
  </si>
  <si>
    <t>-495777451</t>
  </si>
  <si>
    <t>2043293669</t>
  </si>
  <si>
    <t>-1809015104</t>
  </si>
  <si>
    <t>-1462392840</t>
  </si>
  <si>
    <t>725240812</t>
  </si>
  <si>
    <t>Demontáž vaniček sprchových bez výtokových armatur</t>
  </si>
  <si>
    <t>-835575628</t>
  </si>
  <si>
    <t>725530826</t>
  </si>
  <si>
    <t>Demontáž ohřívač elektrický akumulační do 800 litrů</t>
  </si>
  <si>
    <t>1151129325</t>
  </si>
  <si>
    <t>725539205</t>
  </si>
  <si>
    <t>Montáž ohřívačů zásobníkových závěsných tlakových přes 125 do 160 l</t>
  </si>
  <si>
    <t>1142964106</t>
  </si>
  <si>
    <t>48438698</t>
  </si>
  <si>
    <t>ohřívač vody elektrický zásobníkový závěsný akumulační svislý příkon 160L 2kW</t>
  </si>
  <si>
    <t>1831021765</t>
  </si>
  <si>
    <t>612725116</t>
  </si>
  <si>
    <t>-694221911</t>
  </si>
  <si>
    <t>725840850</t>
  </si>
  <si>
    <t>Demontáž baterie sprch diferenciální do G 3/4x1</t>
  </si>
  <si>
    <t>-609937663</t>
  </si>
  <si>
    <t>742360241</t>
  </si>
  <si>
    <t>725112022</t>
  </si>
  <si>
    <t>Klozet keramický závěsný na nosné stěny s hlubokým splachováním odpad vodorovný</t>
  </si>
  <si>
    <t>1173385725</t>
  </si>
  <si>
    <t>725231203</t>
  </si>
  <si>
    <t>Bidet bez armatur výtokových keramický závěsný se zápachovou uzávěrkou</t>
  </si>
  <si>
    <t>-1456486455</t>
  </si>
  <si>
    <t>725121521</t>
  </si>
  <si>
    <t>Pisoárový záchodek automatický s infračerveným senzorem</t>
  </si>
  <si>
    <t>2099333250</t>
  </si>
  <si>
    <t>725539202</t>
  </si>
  <si>
    <t>Montáž ohřívačů zásobníkových závěsných tlakových do 50 litrů - stávající</t>
  </si>
  <si>
    <t>-426621489</t>
  </si>
  <si>
    <t>-1839830010</t>
  </si>
  <si>
    <t>-356388900</t>
  </si>
  <si>
    <t>1034249310</t>
  </si>
  <si>
    <t>1126073050</t>
  </si>
  <si>
    <t>-1919679214</t>
  </si>
  <si>
    <t>-317967349</t>
  </si>
  <si>
    <t>-500064138</t>
  </si>
  <si>
    <t>537444637</t>
  </si>
  <si>
    <t>463070451</t>
  </si>
  <si>
    <t>N 06</t>
  </si>
  <si>
    <t>Zásobník na toaletní papír, 280x325x145mm</t>
  </si>
  <si>
    <t>1645372707</t>
  </si>
  <si>
    <t>-469583587</t>
  </si>
  <si>
    <t>N 10</t>
  </si>
  <si>
    <t>Automatický osoušeč rukou, 230x260x200mm</t>
  </si>
  <si>
    <t>1284174121</t>
  </si>
  <si>
    <t>-1921994087</t>
  </si>
  <si>
    <t>-1264108573</t>
  </si>
  <si>
    <t>726</t>
  </si>
  <si>
    <t>Zdravotechnika - předstěnové instalace</t>
  </si>
  <si>
    <t>726131041</t>
  </si>
  <si>
    <t>Instalační předstěna - klozet závěsný v 1120 mm s ovládáním zepředu do lehkých stěn s kovovou kcí</t>
  </si>
  <si>
    <t>-1158064993</t>
  </si>
  <si>
    <t>763</t>
  </si>
  <si>
    <t>Konstrukce suché výstavby</t>
  </si>
  <si>
    <t>763113341</t>
  </si>
  <si>
    <t>SDK příčka instalační tl 155 - 650 mm zdvojený profil CW+UW 50 desky 2xH2 12,5</t>
  </si>
  <si>
    <t>-1280155370</t>
  </si>
  <si>
    <t>(0,8+0,8)*1,2</t>
  </si>
  <si>
    <t>(0,8+0,71)*1,2</t>
  </si>
  <si>
    <t>763121424</t>
  </si>
  <si>
    <t>SDK stěna předsazená tl 87,5 mm profil CW+UW 75 deska 1xH2 12,5 bez izolace EI 15</t>
  </si>
  <si>
    <t>-948587764</t>
  </si>
  <si>
    <t>u umyvadel</t>
  </si>
  <si>
    <t>1,6*3,3</t>
  </si>
  <si>
    <t>763131452</t>
  </si>
  <si>
    <t>SDK podhled deska 1xH2 12,5 s izolací tl. 50mm dvouvrstvá spodní kce profil CD+UD</t>
  </si>
  <si>
    <t>-1136962513</t>
  </si>
  <si>
    <t>10,24</t>
  </si>
  <si>
    <t>9,2</t>
  </si>
  <si>
    <t>763164521</t>
  </si>
  <si>
    <t>SDK obklad kcí tvaru L š do 0,4 m desky 1xH2 12,5</t>
  </si>
  <si>
    <t>502673393</t>
  </si>
  <si>
    <t>stoupačky</t>
  </si>
  <si>
    <t>(0,2+0,2)*2,8</t>
  </si>
  <si>
    <t>998763301</t>
  </si>
  <si>
    <t>Přesun hmot tonážní pro sádrokartonové konstrukce v objektech v do 6 m</t>
  </si>
  <si>
    <t>502736324</t>
  </si>
  <si>
    <t>998763381</t>
  </si>
  <si>
    <t>Příplatek k přesunu hmot tonážní 763 SDK prováděný bez použití mechanizace</t>
  </si>
  <si>
    <t>-1490472866</t>
  </si>
  <si>
    <t>1969902622</t>
  </si>
  <si>
    <t>-2035118982</t>
  </si>
  <si>
    <t>-1913171164</t>
  </si>
  <si>
    <t>-459890043</t>
  </si>
  <si>
    <t>701614688</t>
  </si>
  <si>
    <t>-667874125</t>
  </si>
  <si>
    <t>19,44*1,15 'Přepočtené koeficientem množství</t>
  </si>
  <si>
    <t>530912566</t>
  </si>
  <si>
    <t>23,52</t>
  </si>
  <si>
    <t>21,52</t>
  </si>
  <si>
    <t>4675498</t>
  </si>
  <si>
    <t>-1953203042</t>
  </si>
  <si>
    <t>313807235</t>
  </si>
  <si>
    <t>776</t>
  </si>
  <si>
    <t>Podlahy povlakové</t>
  </si>
  <si>
    <t>776201811</t>
  </si>
  <si>
    <t>Demontáž lepených povlakových podlah bez podložky ručně</t>
  </si>
  <si>
    <t>-937546986</t>
  </si>
  <si>
    <t>chodba</t>
  </si>
  <si>
    <t>776410811</t>
  </si>
  <si>
    <t>Odstranění soklíků a lišt pryžových nebo plastových</t>
  </si>
  <si>
    <t>2122444662</t>
  </si>
  <si>
    <t>23,5</t>
  </si>
  <si>
    <t>-(0,9+0,9+0,9+0,7)</t>
  </si>
  <si>
    <t>79</t>
  </si>
  <si>
    <t>776991821</t>
  </si>
  <si>
    <t>Odstranění lepidla ručně z podlah</t>
  </si>
  <si>
    <t>1551882135</t>
  </si>
  <si>
    <t>80</t>
  </si>
  <si>
    <t>776111311</t>
  </si>
  <si>
    <t>Vysátí podkladu povlakových podlah</t>
  </si>
  <si>
    <t>-474924720</t>
  </si>
  <si>
    <t>81</t>
  </si>
  <si>
    <t>776121111</t>
  </si>
  <si>
    <t>Vodou ředitelná penetrace savého podkladu povlakových podlah ředěná v poměru 1:3</t>
  </si>
  <si>
    <t>1460356344</t>
  </si>
  <si>
    <t>82</t>
  </si>
  <si>
    <t>776141113</t>
  </si>
  <si>
    <t>Vyrovnání podkladu povlakových podlah stěrkou pevnosti 20 MPa tl 8 mm</t>
  </si>
  <si>
    <t>49639104</t>
  </si>
  <si>
    <t>83</t>
  </si>
  <si>
    <t>776221111</t>
  </si>
  <si>
    <t>Lepení pásů z PVC standardním lepidlem</t>
  </si>
  <si>
    <t>835545458</t>
  </si>
  <si>
    <t>84</t>
  </si>
  <si>
    <t>28411000</t>
  </si>
  <si>
    <t>PVC heterogenní zátěžová antibakteriální tl 2,25mm, nášlapná vrstva 0,90mm, třída zátěže 34/43, otlak do 0,03mm, R10, hořlavost Bfl S1</t>
  </si>
  <si>
    <t>-1292741604</t>
  </si>
  <si>
    <t>17*1,1 'Přepočtené koeficientem množství</t>
  </si>
  <si>
    <t>85</t>
  </si>
  <si>
    <t>776411111</t>
  </si>
  <si>
    <t>Montáž obvodových soklíků výšky do 80 mm</t>
  </si>
  <si>
    <t>103910898</t>
  </si>
  <si>
    <t>86</t>
  </si>
  <si>
    <t>28411003</t>
  </si>
  <si>
    <t>lišta soklová PVC 30x30mm</t>
  </si>
  <si>
    <t>29693347</t>
  </si>
  <si>
    <t>20,1*1,02 'Přepočtené koeficientem množství</t>
  </si>
  <si>
    <t>87</t>
  </si>
  <si>
    <t>776421312</t>
  </si>
  <si>
    <t>Montáž přechodových šroubovaných lišt</t>
  </si>
  <si>
    <t>-762100135</t>
  </si>
  <si>
    <t>0,9+0,9+0,9+0,7</t>
  </si>
  <si>
    <t>88</t>
  </si>
  <si>
    <t>59054100</t>
  </si>
  <si>
    <t>profil přechodový Al s pohyblivým ramenem 8x20mm</t>
  </si>
  <si>
    <t>1489677653</t>
  </si>
  <si>
    <t>3,4*1,02 'Přepočtené koeficientem množství</t>
  </si>
  <si>
    <t>89</t>
  </si>
  <si>
    <t>998776101</t>
  </si>
  <si>
    <t>Přesun hmot tonážní pro podlahy povlakové v objektech v do 6 m</t>
  </si>
  <si>
    <t>-71035496</t>
  </si>
  <si>
    <t>90</t>
  </si>
  <si>
    <t>998776181</t>
  </si>
  <si>
    <t>Příplatek k přesunu hmot tonážní 776 prováděný bez použití mechanizace</t>
  </si>
  <si>
    <t>-1810439618</t>
  </si>
  <si>
    <t>91</t>
  </si>
  <si>
    <t>20890965</t>
  </si>
  <si>
    <t>92</t>
  </si>
  <si>
    <t>822094211</t>
  </si>
  <si>
    <t>23,52*0,3</t>
  </si>
  <si>
    <t>21,52*0,3</t>
  </si>
  <si>
    <t>93</t>
  </si>
  <si>
    <t>-929904903</t>
  </si>
  <si>
    <t>23,52*2</t>
  </si>
  <si>
    <t>0,2*(0,7+0,8)</t>
  </si>
  <si>
    <t>-0,2*2*4</t>
  </si>
  <si>
    <t>21,52*2</t>
  </si>
  <si>
    <t>0,2*(0,8+0,7)</t>
  </si>
  <si>
    <t>-0,2*2*6</t>
  </si>
  <si>
    <t>94</t>
  </si>
  <si>
    <t>-1481376775</t>
  </si>
  <si>
    <t>83,08*1,15 'Přepočtené koeficientem množství</t>
  </si>
  <si>
    <t>95</t>
  </si>
  <si>
    <t>813339877</t>
  </si>
  <si>
    <t>96</t>
  </si>
  <si>
    <t>88949715</t>
  </si>
  <si>
    <t>5*5</t>
  </si>
  <si>
    <t>2*34</t>
  </si>
  <si>
    <t>0,8*3*2</t>
  </si>
  <si>
    <t>5*7</t>
  </si>
  <si>
    <t>2*24</t>
  </si>
  <si>
    <t>97</t>
  </si>
  <si>
    <t>-854802665</t>
  </si>
  <si>
    <t>98</t>
  </si>
  <si>
    <t>-318806669</t>
  </si>
  <si>
    <t>99</t>
  </si>
  <si>
    <t>1921195985</t>
  </si>
  <si>
    <t>100</t>
  </si>
  <si>
    <t>1952283835</t>
  </si>
  <si>
    <t>podhled</t>
  </si>
  <si>
    <t>19,44</t>
  </si>
  <si>
    <t>štukové</t>
  </si>
  <si>
    <t>39,432</t>
  </si>
  <si>
    <t>101</t>
  </si>
  <si>
    <t>-62425057</t>
  </si>
  <si>
    <t>003 - HYG. ZAŘÍZENÍ 3.NP</t>
  </si>
  <si>
    <t>317121151</t>
  </si>
  <si>
    <t>Montáž ŽB překladů prefabrikovaných do rýh světlosti otvoru do 1050 mm</t>
  </si>
  <si>
    <t>-428949178</t>
  </si>
  <si>
    <t>59321070</t>
  </si>
  <si>
    <t>překlad železobetonový RZP 1190x140x140mm</t>
  </si>
  <si>
    <t>-792354811</t>
  </si>
  <si>
    <t>699128094</t>
  </si>
  <si>
    <t>místo luxfer</t>
  </si>
  <si>
    <t>1,2*1,6</t>
  </si>
  <si>
    <t>dozdívky</t>
  </si>
  <si>
    <t>0,6*(1,8+1,6+2,7+1,6+1,6)</t>
  </si>
  <si>
    <t>-1726300212</t>
  </si>
  <si>
    <t>dveře</t>
  </si>
  <si>
    <t>0,4*(2,1+2,1+0,8)</t>
  </si>
  <si>
    <t>okna</t>
  </si>
  <si>
    <t>0,4*(1,2+1,5+1,5)*3</t>
  </si>
  <si>
    <t>-1907216294</t>
  </si>
  <si>
    <t>WC chlapci</t>
  </si>
  <si>
    <t>2,6*21,8</t>
  </si>
  <si>
    <t>-1,2*1,5*2</t>
  </si>
  <si>
    <t>WC dívky</t>
  </si>
  <si>
    <t>2,6*25,3</t>
  </si>
  <si>
    <t>-1,2*1,5</t>
  </si>
  <si>
    <t>úklid</t>
  </si>
  <si>
    <t>2,6*7,6</t>
  </si>
  <si>
    <t>-0,7*2</t>
  </si>
  <si>
    <t>-2082573032</t>
  </si>
  <si>
    <t>307587202</t>
  </si>
  <si>
    <t>1514145690</t>
  </si>
  <si>
    <t>-769456201</t>
  </si>
  <si>
    <t>-95,135</t>
  </si>
  <si>
    <t>615142012</t>
  </si>
  <si>
    <t>Potažení vnitřních nosníků rabicovým pletivem</t>
  </si>
  <si>
    <t>-406745751</t>
  </si>
  <si>
    <t>0,75*1,5</t>
  </si>
  <si>
    <t>1718241893</t>
  </si>
  <si>
    <t>1,2*1,5*3</t>
  </si>
  <si>
    <t>1706443382</t>
  </si>
  <si>
    <t>-836483053</t>
  </si>
  <si>
    <t>10,1</t>
  </si>
  <si>
    <t>11,1</t>
  </si>
  <si>
    <t>2,5</t>
  </si>
  <si>
    <t>-746870498</t>
  </si>
  <si>
    <t>-2013843819</t>
  </si>
  <si>
    <t>23,7+100</t>
  </si>
  <si>
    <t>596348001</t>
  </si>
  <si>
    <t>967031132</t>
  </si>
  <si>
    <t>Přisekání rovných ostění v cihelném zdivu na MV nebo MVC</t>
  </si>
  <si>
    <t>-278593870</t>
  </si>
  <si>
    <t>0,45*2,1*2</t>
  </si>
  <si>
    <t>968062375</t>
  </si>
  <si>
    <t>Vybourání dřevěných rámů oken zdvojených včetně křídel pl do 2 m2</t>
  </si>
  <si>
    <t>383606790</t>
  </si>
  <si>
    <t>971033651</t>
  </si>
  <si>
    <t>Vybourání otvorů ve zdivu cihelném pl do 4 m2 na MVC nebo MV tl do 600 mm</t>
  </si>
  <si>
    <t>m3</t>
  </si>
  <si>
    <t>401132660</t>
  </si>
  <si>
    <t>0,45*0,8*2,1</t>
  </si>
  <si>
    <t>974031664</t>
  </si>
  <si>
    <t>Vysekání rýh ve zdivu cihelném pro vtahování nosníků hl do 150 mm v do 150 mm</t>
  </si>
  <si>
    <t>-170810682</t>
  </si>
  <si>
    <t>1,3*3</t>
  </si>
  <si>
    <t>-207490267</t>
  </si>
  <si>
    <t>ostění oken</t>
  </si>
  <si>
    <t>25933067</t>
  </si>
  <si>
    <t>1,6*21,8</t>
  </si>
  <si>
    <t>-0,6*1,2*2</t>
  </si>
  <si>
    <t>1,6*19,6</t>
  </si>
  <si>
    <t>-0,6*1,2</t>
  </si>
  <si>
    <t>823334655</t>
  </si>
  <si>
    <t>D + M nového křídla 600/800/1970mm vč. kování dle D1.1.11</t>
  </si>
  <si>
    <t>1542223221</t>
  </si>
  <si>
    <t>-76835665</t>
  </si>
  <si>
    <t>VZT dle D.1.4b.4</t>
  </si>
  <si>
    <t>-1350910925</t>
  </si>
  <si>
    <t>Vodovod a kanalizace vč. zkoušek, tep. izolací, armatur dle D.1.4c.5</t>
  </si>
  <si>
    <t>619404964</t>
  </si>
  <si>
    <t>Úpravy topení (demontáž stávajících těles, nahrazení 2 x VK21-v700/š800, zasekání potrubí, dopojení)</t>
  </si>
  <si>
    <t>1744221412</t>
  </si>
  <si>
    <t>-185484064</t>
  </si>
  <si>
    <t>D + M nového PVC okna O2 1200 x 1500mm dvojsklo, vč. pásek dle D1.1.10</t>
  </si>
  <si>
    <t>1763000271</t>
  </si>
  <si>
    <t>OST009</t>
  </si>
  <si>
    <t>D + M nového PVC parapetu a vnějšího parapetu</t>
  </si>
  <si>
    <t>56665044</t>
  </si>
  <si>
    <t>1,2*3*2</t>
  </si>
  <si>
    <t>997013213</t>
  </si>
  <si>
    <t>Vnitrostaveništní doprava suti a vybouraných hmot pro budovy v přes 9 do 12 m ručně</t>
  </si>
  <si>
    <t>-2070499233</t>
  </si>
  <si>
    <t>1648861733</t>
  </si>
  <si>
    <t>-116518107</t>
  </si>
  <si>
    <t>8,796*16 'Přepočtené koeficientem množství</t>
  </si>
  <si>
    <t>-486678386</t>
  </si>
  <si>
    <t>998018002</t>
  </si>
  <si>
    <t>Přesun hmot ruční pro budovy v do 12 m</t>
  </si>
  <si>
    <t>717996695</t>
  </si>
  <si>
    <t>-1409594092</t>
  </si>
  <si>
    <t>-112308224</t>
  </si>
  <si>
    <t>437928690</t>
  </si>
  <si>
    <t>-106565010</t>
  </si>
  <si>
    <t>341555478</t>
  </si>
  <si>
    <t>1849618159</t>
  </si>
  <si>
    <t>2131915058</t>
  </si>
  <si>
    <t>-192329472</t>
  </si>
  <si>
    <t>-192059675</t>
  </si>
  <si>
    <t>827475100</t>
  </si>
  <si>
    <t>1612419041</t>
  </si>
  <si>
    <t>604105254</t>
  </si>
  <si>
    <t>140858192</t>
  </si>
  <si>
    <t>-542515657</t>
  </si>
  <si>
    <t>2026057840</t>
  </si>
  <si>
    <t>354284875</t>
  </si>
  <si>
    <t>1338072543</t>
  </si>
  <si>
    <t>-1683324763</t>
  </si>
  <si>
    <t>-1862702834</t>
  </si>
  <si>
    <t>-258685933</t>
  </si>
  <si>
    <t>-1580512637</t>
  </si>
  <si>
    <t>N 08</t>
  </si>
  <si>
    <t>Pioárová zástěna z HPL, 450x1400x12mm</t>
  </si>
  <si>
    <t>-1283165241</t>
  </si>
  <si>
    <t>1267025942</t>
  </si>
  <si>
    <t>998725102</t>
  </si>
  <si>
    <t>Přesun hmot tonážní pro zařizovací předměty v objektech v do 12 m</t>
  </si>
  <si>
    <t>-1565986687</t>
  </si>
  <si>
    <t>1148926157</t>
  </si>
  <si>
    <t>844799353</t>
  </si>
  <si>
    <t>212869556</t>
  </si>
  <si>
    <t>1,2*(0,84+0,85)</t>
  </si>
  <si>
    <t>1,2*(0,81+0,84+0,85)</t>
  </si>
  <si>
    <t>964963752</t>
  </si>
  <si>
    <t>-727101555</t>
  </si>
  <si>
    <t>2,6*3</t>
  </si>
  <si>
    <t>998763302</t>
  </si>
  <si>
    <t>Přesun hmot tonážní pro sádrokartonové konstrukce v objektech v do 12 m</t>
  </si>
  <si>
    <t>2027651240</t>
  </si>
  <si>
    <t>1010958881</t>
  </si>
  <si>
    <t>-985042318</t>
  </si>
  <si>
    <t>-231481503</t>
  </si>
  <si>
    <t>6,9-(0,7+0,9)</t>
  </si>
  <si>
    <t>-453318061</t>
  </si>
  <si>
    <t>-1288841475</t>
  </si>
  <si>
    <t>-1787270013</t>
  </si>
  <si>
    <t>883601692</t>
  </si>
  <si>
    <t>-2035289721</t>
  </si>
  <si>
    <t>23,7*1,15 'Přepočtené koeficientem množství</t>
  </si>
  <si>
    <t>1206803994</t>
  </si>
  <si>
    <t>21,8</t>
  </si>
  <si>
    <t>25,3</t>
  </si>
  <si>
    <t>7,64</t>
  </si>
  <si>
    <t>1699453499</t>
  </si>
  <si>
    <t>998771102</t>
  </si>
  <si>
    <t>Přesun hmot tonážní pro podlahy z dlaždic v objektech v do 12 m</t>
  </si>
  <si>
    <t>707637068</t>
  </si>
  <si>
    <t>-908672338</t>
  </si>
  <si>
    <t>-618543226</t>
  </si>
  <si>
    <t>1156326468</t>
  </si>
  <si>
    <t>0,3*21,8</t>
  </si>
  <si>
    <t>0,3*25,3</t>
  </si>
  <si>
    <t>2132009973</t>
  </si>
  <si>
    <t>2*21,8</t>
  </si>
  <si>
    <t>-1,2*1*2</t>
  </si>
  <si>
    <t>-0,9*1,97</t>
  </si>
  <si>
    <t>-0,2*4</t>
  </si>
  <si>
    <t>2*25,3</t>
  </si>
  <si>
    <t>-1,2*1</t>
  </si>
  <si>
    <t>-0,2*6</t>
  </si>
  <si>
    <t>1,5*7,64</t>
  </si>
  <si>
    <t>-0,7*1,97</t>
  </si>
  <si>
    <t>-888066167</t>
  </si>
  <si>
    <t>95,135*1,15 'Přepočtené koeficientem množství</t>
  </si>
  <si>
    <t>-24517064</t>
  </si>
  <si>
    <t>2113356023</t>
  </si>
  <si>
    <t>2*16</t>
  </si>
  <si>
    <t>(1+1+1,2)*2*2</t>
  </si>
  <si>
    <t>0,85*2*3</t>
  </si>
  <si>
    <t>2*18</t>
  </si>
  <si>
    <t>(1+1+1,2)*2</t>
  </si>
  <si>
    <t>0,84*3*3</t>
  </si>
  <si>
    <t>2*4</t>
  </si>
  <si>
    <t>5+7,6</t>
  </si>
  <si>
    <t>998781102</t>
  </si>
  <si>
    <t>Přesun hmot tonážní pro obklady keramické v objektech v do 12 m</t>
  </si>
  <si>
    <t>-1922196581</t>
  </si>
  <si>
    <t>489235502</t>
  </si>
  <si>
    <t>-1570701158</t>
  </si>
  <si>
    <t>0,6*17,8</t>
  </si>
  <si>
    <t>0,6*11,6</t>
  </si>
  <si>
    <t>2,7*6,9</t>
  </si>
  <si>
    <t>1708790540</t>
  </si>
  <si>
    <t>stropy</t>
  </si>
  <si>
    <t>23,7</t>
  </si>
  <si>
    <t>36,685</t>
  </si>
  <si>
    <t>-1902457342</t>
  </si>
  <si>
    <t>004 - HYG. ZAŘ. 1.NP U TĚLOCVIČNY</t>
  </si>
  <si>
    <t>310278842</t>
  </si>
  <si>
    <t>Zazdívka otvorů pl do 1 m2 ve zdivu nadzákladovém z nepálených tvárnic tl do 400 mm</t>
  </si>
  <si>
    <t>-1810288199</t>
  </si>
  <si>
    <t>0,4*0,9*0,9</t>
  </si>
  <si>
    <t>310279842</t>
  </si>
  <si>
    <t>Zazdívka otvorů pl do 4 m2 ve zdivu nadzákladovém z nepálených tvárnic tl do 400 mm</t>
  </si>
  <si>
    <t>479182154</t>
  </si>
  <si>
    <t>0,4*1,2*1,2</t>
  </si>
  <si>
    <t>0,29*0,95*2,1</t>
  </si>
  <si>
    <t>317234410</t>
  </si>
  <si>
    <t>Vyzdívka mezi nosníky z cihel pálených na MC</t>
  </si>
  <si>
    <t>1975093399</t>
  </si>
  <si>
    <t>snížení nadpraží okna m.č. 104</t>
  </si>
  <si>
    <t>0,4*1,2*0,1</t>
  </si>
  <si>
    <t>148162259</t>
  </si>
  <si>
    <t>0,6*(0,81+0,81+0,81+2+1,4+0,82+1,9)</t>
  </si>
  <si>
    <t>nové</t>
  </si>
  <si>
    <t>2,75*(1,2+0,65+0,9+1,2)</t>
  </si>
  <si>
    <t>342291111</t>
  </si>
  <si>
    <t>Ukotvení příček montážní polyuretanovou pěnou tl příčky do 100 mm</t>
  </si>
  <si>
    <t>-215037814</t>
  </si>
  <si>
    <t>0,81+0,81+0,81+2+1,4+0,82+1,9</t>
  </si>
  <si>
    <t>1,2+0,65+0,9+1,2</t>
  </si>
  <si>
    <t>342291121</t>
  </si>
  <si>
    <t>Ukotvení příček k cihelným konstrukcím plochými kotvami</t>
  </si>
  <si>
    <t>-1358103930</t>
  </si>
  <si>
    <t>2,75*4</t>
  </si>
  <si>
    <t>346244381</t>
  </si>
  <si>
    <t>Plentování jednostranné v do 200 mm válcovaných nosníků cihlami</t>
  </si>
  <si>
    <t>-1476069896</t>
  </si>
  <si>
    <t>nadpraží okna m.č. 104</t>
  </si>
  <si>
    <t>0,12*2*1,3</t>
  </si>
  <si>
    <t>1239750869</t>
  </si>
  <si>
    <t>pod obklady</t>
  </si>
  <si>
    <t>98,4</t>
  </si>
  <si>
    <t>omítky na dozdívky</t>
  </si>
  <si>
    <t>1,2*1,2</t>
  </si>
  <si>
    <t>0,9*0,9*2</t>
  </si>
  <si>
    <t>nové příčky</t>
  </si>
  <si>
    <t>1*(1,2+0,65+0,9+1,2)*2</t>
  </si>
  <si>
    <t>1948660380</t>
  </si>
  <si>
    <t>1668893142</t>
  </si>
  <si>
    <t>1110285808</t>
  </si>
  <si>
    <t>250788277</t>
  </si>
  <si>
    <t>2,7*26</t>
  </si>
  <si>
    <t>2,7*25</t>
  </si>
  <si>
    <t>-98,4</t>
  </si>
  <si>
    <t>612315213</t>
  </si>
  <si>
    <t>Vápenná hladká omítka malých ploch do 1,0 m2 na stěnách</t>
  </si>
  <si>
    <t>656212767</t>
  </si>
  <si>
    <t>612315215</t>
  </si>
  <si>
    <t>Vápenná hladká omítka malých ploch do 4,0 m2 na stěnách</t>
  </si>
  <si>
    <t>-729516329</t>
  </si>
  <si>
    <t>612315223</t>
  </si>
  <si>
    <t>Vápenná štuková omítka malých ploch do 1,0 m2 na stěnách</t>
  </si>
  <si>
    <t>-468890319</t>
  </si>
  <si>
    <t>nářaďovna</t>
  </si>
  <si>
    <t>612315225</t>
  </si>
  <si>
    <t>Vápenná štuková omítka malých ploch do 4,0 m2 na stěnách</t>
  </si>
  <si>
    <t>-1526333822</t>
  </si>
  <si>
    <t>-1719523009</t>
  </si>
  <si>
    <t>1*1,3</t>
  </si>
  <si>
    <t>438455720</t>
  </si>
  <si>
    <t>0,9*0,86*2</t>
  </si>
  <si>
    <t>452865617</t>
  </si>
  <si>
    <t>1398510452</t>
  </si>
  <si>
    <t>soc. zázemí dívky</t>
  </si>
  <si>
    <t>11,2</t>
  </si>
  <si>
    <t>soc. zázemí chlapci</t>
  </si>
  <si>
    <t>12,83</t>
  </si>
  <si>
    <t>1327641419</t>
  </si>
  <si>
    <t>šatna chlapci</t>
  </si>
  <si>
    <t>14,65</t>
  </si>
  <si>
    <t>šatna dívky</t>
  </si>
  <si>
    <t>1976420641</t>
  </si>
  <si>
    <t>49,68+50</t>
  </si>
  <si>
    <t>968062354</t>
  </si>
  <si>
    <t>Vybourání dřevěných rámů oken dvojitých včetně křídel pl do 1 m2</t>
  </si>
  <si>
    <t>1407366510</t>
  </si>
  <si>
    <t>0,9*0,86</t>
  </si>
  <si>
    <t>968062355</t>
  </si>
  <si>
    <t>Vybourání dřevěných rámů oken dvojitých včetně křídel pl do 2 m2</t>
  </si>
  <si>
    <t>-433536300</t>
  </si>
  <si>
    <t>1,18*1,16</t>
  </si>
  <si>
    <t>-2069134357</t>
  </si>
  <si>
    <t>0,7*2</t>
  </si>
  <si>
    <t>0,95*2</t>
  </si>
  <si>
    <t>218462264</t>
  </si>
  <si>
    <t>0,2*2*3</t>
  </si>
  <si>
    <t>-2063928423</t>
  </si>
  <si>
    <t>1,2*(0,86+0,9)</t>
  </si>
  <si>
    <t>1,7*1,7</t>
  </si>
  <si>
    <t>2*(0,8+0,83+0,81+0,81+0,81+0,81+0,1+0,1)</t>
  </si>
  <si>
    <t>1,5*(1,4+0,94)</t>
  </si>
  <si>
    <t>2*(0,81+0,81+0,81+0,81+0,83+0,83+0,1+0,1)</t>
  </si>
  <si>
    <t>1604140351</t>
  </si>
  <si>
    <t>-1363533557</t>
  </si>
  <si>
    <t>Bourání a hrubá oprava po TZB (prostupy, drážky, komínek na střeše a ostatní)</t>
  </si>
  <si>
    <t>-2027161680</t>
  </si>
  <si>
    <t>VZT dle D.1.4b.2</t>
  </si>
  <si>
    <t>-1538933514</t>
  </si>
  <si>
    <t>Vodovod a kanalizace vč. zkoušek, tep. izolací, armatur dle D.1.4c.6</t>
  </si>
  <si>
    <t>-134012800</t>
  </si>
  <si>
    <t>Úpravy topení (demontáž stávajících radiátorů, nahrazeno VKL21-v900/š400, nahrazeno VKL21-v900/š500, nahrazeno VK21-v900/š500, nový VKL21-v600/š1000, nahrazení za VK21-v600/š1400 zasekat rozvody, dopojit)</t>
  </si>
  <si>
    <t>1167176233</t>
  </si>
  <si>
    <t>-81189249</t>
  </si>
  <si>
    <t>D + M nového PVC okna O3 900 x 800mm dle D1.1.10</t>
  </si>
  <si>
    <t>1370597656</t>
  </si>
  <si>
    <t>-1410643056</t>
  </si>
  <si>
    <t>0,9*2*3</t>
  </si>
  <si>
    <t>-524451369</t>
  </si>
  <si>
    <t>1212981866</t>
  </si>
  <si>
    <t>1188082644</t>
  </si>
  <si>
    <t>6,807*16 'Přepočtené koeficientem množství</t>
  </si>
  <si>
    <t>-1491564437</t>
  </si>
  <si>
    <t>-1611101943</t>
  </si>
  <si>
    <t>-2008497543</t>
  </si>
  <si>
    <t>-1337222700</t>
  </si>
  <si>
    <t>-1329084248</t>
  </si>
  <si>
    <t>1405848019</t>
  </si>
  <si>
    <t>609133786</t>
  </si>
  <si>
    <t>2069351788</t>
  </si>
  <si>
    <t>-888338205</t>
  </si>
  <si>
    <t>-621492905</t>
  </si>
  <si>
    <t>k likvidaci</t>
  </si>
  <si>
    <t>k následnému opětovnému použití</t>
  </si>
  <si>
    <t>725330820</t>
  </si>
  <si>
    <t>Demontáž výlevka diturvitová</t>
  </si>
  <si>
    <t>1914856515</t>
  </si>
  <si>
    <t>Demontáž ohřívač elektrický akumulační</t>
  </si>
  <si>
    <t>-963871036</t>
  </si>
  <si>
    <t>2147069723</t>
  </si>
  <si>
    <t>-1002474277</t>
  </si>
  <si>
    <t>857900125</t>
  </si>
  <si>
    <t>448159963</t>
  </si>
  <si>
    <t>-556956969</t>
  </si>
  <si>
    <t>-611165939</t>
  </si>
  <si>
    <t>989041676</t>
  </si>
  <si>
    <t>-349608906</t>
  </si>
  <si>
    <t>-1991775329</t>
  </si>
  <si>
    <t>725241111</t>
  </si>
  <si>
    <t>Vanička sprchová akrylátová čtvercová 800x800 mm</t>
  </si>
  <si>
    <t>1457396352</t>
  </si>
  <si>
    <t>725241124</t>
  </si>
  <si>
    <t>Vanička sprchová akrylátová obdélníková 1000x900 mm</t>
  </si>
  <si>
    <t>-1772014821</t>
  </si>
  <si>
    <t>703789350</t>
  </si>
  <si>
    <t>477500340</t>
  </si>
  <si>
    <t>1497868588</t>
  </si>
  <si>
    <t>1916563568</t>
  </si>
  <si>
    <t>430034148</t>
  </si>
  <si>
    <t>-1865125639</t>
  </si>
  <si>
    <t>-1066947542</t>
  </si>
  <si>
    <t>221514540</t>
  </si>
  <si>
    <t>-1811094566</t>
  </si>
  <si>
    <t>124625301</t>
  </si>
  <si>
    <t>593481977</t>
  </si>
  <si>
    <t>-1928063567</t>
  </si>
  <si>
    <t>-1544213200</t>
  </si>
  <si>
    <t>-530701636</t>
  </si>
  <si>
    <t>-476655416</t>
  </si>
  <si>
    <t>-298276326</t>
  </si>
  <si>
    <t>1629552074</t>
  </si>
  <si>
    <t>-1492912442</t>
  </si>
  <si>
    <t>1,2*(1,1+0,81)</t>
  </si>
  <si>
    <t>1,2*0,82</t>
  </si>
  <si>
    <t>-2070171920</t>
  </si>
  <si>
    <t>1477139413</t>
  </si>
  <si>
    <t>2,7*2</t>
  </si>
  <si>
    <t>-1298668634</t>
  </si>
  <si>
    <t>-1822054319</t>
  </si>
  <si>
    <t>-307431777</t>
  </si>
  <si>
    <t>-1162954025</t>
  </si>
  <si>
    <t>-601714957</t>
  </si>
  <si>
    <t>-603457466</t>
  </si>
  <si>
    <t>1450322192</t>
  </si>
  <si>
    <t>-1892115921</t>
  </si>
  <si>
    <t>24,03*1,15 'Přepočtené koeficientem množství</t>
  </si>
  <si>
    <t>93375571</t>
  </si>
  <si>
    <t>-1400057159</t>
  </si>
  <si>
    <t>1861611092</t>
  </si>
  <si>
    <t>-30400910</t>
  </si>
  <si>
    <t>-2128595093</t>
  </si>
  <si>
    <t>10,96</t>
  </si>
  <si>
    <t>359969036</t>
  </si>
  <si>
    <t>15,6-(0,9+0,9)</t>
  </si>
  <si>
    <t>14,3-(1+1+0,9)</t>
  </si>
  <si>
    <t>-1425999190</t>
  </si>
  <si>
    <t>-1481659640</t>
  </si>
  <si>
    <t>-1103866798</t>
  </si>
  <si>
    <t>-1861836879</t>
  </si>
  <si>
    <t>1177063411</t>
  </si>
  <si>
    <t>102</t>
  </si>
  <si>
    <t>-27131286</t>
  </si>
  <si>
    <t>25,61*1,1 'Přepočtené koeficientem množství</t>
  </si>
  <si>
    <t>103</t>
  </si>
  <si>
    <t>-628570674</t>
  </si>
  <si>
    <t>104</t>
  </si>
  <si>
    <t>-1379234472</t>
  </si>
  <si>
    <t>25,2*1,02 'Přepočtené koeficientem množství</t>
  </si>
  <si>
    <t>105</t>
  </si>
  <si>
    <t>-158734860</t>
  </si>
  <si>
    <t>0,8+0,8</t>
  </si>
  <si>
    <t>0,8+0,9+0,9</t>
  </si>
  <si>
    <t>106</t>
  </si>
  <si>
    <t>223198045</t>
  </si>
  <si>
    <t>4,2*1,02 'Přepočtené koeficientem množství</t>
  </si>
  <si>
    <t>107</t>
  </si>
  <si>
    <t>1043063059</t>
  </si>
  <si>
    <t>108</t>
  </si>
  <si>
    <t>677541137</t>
  </si>
  <si>
    <t>109</t>
  </si>
  <si>
    <t>1851342402</t>
  </si>
  <si>
    <t>110</t>
  </si>
  <si>
    <t>-1806844004</t>
  </si>
  <si>
    <t>0,3*26</t>
  </si>
  <si>
    <t>-0,9*2*0,3</t>
  </si>
  <si>
    <t>1,7*(0,8+0,83+0,81+0,81+0,81+0,81)</t>
  </si>
  <si>
    <t>0,3*25</t>
  </si>
  <si>
    <t>1,7*(1+1+0,9+0,9+0,9+0,9)</t>
  </si>
  <si>
    <t>-0,9*0,3</t>
  </si>
  <si>
    <t>111</t>
  </si>
  <si>
    <t>-874745342</t>
  </si>
  <si>
    <t>2*26</t>
  </si>
  <si>
    <t>2*25</t>
  </si>
  <si>
    <t>112</t>
  </si>
  <si>
    <t>1590103854</t>
  </si>
  <si>
    <t>98,4*1,15 'Přepočtené koeficientem množství</t>
  </si>
  <si>
    <t>113</t>
  </si>
  <si>
    <t>429745790</t>
  </si>
  <si>
    <t>114</t>
  </si>
  <si>
    <t>-1490414671</t>
  </si>
  <si>
    <t>2*28</t>
  </si>
  <si>
    <t>5*6</t>
  </si>
  <si>
    <t>0,8*3</t>
  </si>
  <si>
    <t>1,1*3</t>
  </si>
  <si>
    <t>5*3</t>
  </si>
  <si>
    <t>2*(0,9+0,5+0,5)</t>
  </si>
  <si>
    <t>0,82*3</t>
  </si>
  <si>
    <t>115</t>
  </si>
  <si>
    <t>-367067007</t>
  </si>
  <si>
    <t>116</t>
  </si>
  <si>
    <t>-1111281053</t>
  </si>
  <si>
    <t>117</t>
  </si>
  <si>
    <t>-1080873285</t>
  </si>
  <si>
    <t>2,7*19,4</t>
  </si>
  <si>
    <t>-28,852</t>
  </si>
  <si>
    <t>118</t>
  </si>
  <si>
    <t>484316950</t>
  </si>
  <si>
    <t>35,7+43+47</t>
  </si>
  <si>
    <t>24,03+11+15</t>
  </si>
  <si>
    <t>119</t>
  </si>
  <si>
    <t>637057583</t>
  </si>
  <si>
    <t>005 - Elektro</t>
  </si>
  <si>
    <t>D1 - HYGIENICKÉ ZÁZEMÍ 1.NP - UČITELÉ</t>
  </si>
  <si>
    <t>D2 - HYGIENICKÉ ZÁZEMÍ 2.NP - UČITELÉ</t>
  </si>
  <si>
    <t>D3 - HYGIENICKÉ ZAŘÍZENÍ 3.NP</t>
  </si>
  <si>
    <t>D4 - HYGIENICKÉ ZÁŘÍZENÍ 1.NP U TĚLOCVIČNY</t>
  </si>
  <si>
    <t>D1</t>
  </si>
  <si>
    <t>HYGIENICKÉ ZÁZEMÍ 1.NP - UČITELÉ</t>
  </si>
  <si>
    <t>Pol1</t>
  </si>
  <si>
    <t>svitidlo přisazené na strop - IP44   (D+M)</t>
  </si>
  <si>
    <t>-450052240</t>
  </si>
  <si>
    <t>Pol2</t>
  </si>
  <si>
    <t>svitidlo přisazené na stěnu - IP44   (D+M)</t>
  </si>
  <si>
    <t>1247828569</t>
  </si>
  <si>
    <t>Pol3</t>
  </si>
  <si>
    <t>vypínač řazení č. 1 - IP44   (D+M)</t>
  </si>
  <si>
    <t>1984614279</t>
  </si>
  <si>
    <t>Pol4</t>
  </si>
  <si>
    <t>kabel CYKY-J 3x1,5mm   (D+M)</t>
  </si>
  <si>
    <t>551500389</t>
  </si>
  <si>
    <t>Pol5</t>
  </si>
  <si>
    <t>zásuvka 230V/16A - jednoduchá - IP44   (D+M)</t>
  </si>
  <si>
    <t>1880119084</t>
  </si>
  <si>
    <t>Pol6</t>
  </si>
  <si>
    <t>kabel CYKY-J 3x2,5mm   (D+M)</t>
  </si>
  <si>
    <t>-1505392651</t>
  </si>
  <si>
    <t>Pol7</t>
  </si>
  <si>
    <t>zemnící soustava / pospojování - soubor   (D+M)</t>
  </si>
  <si>
    <t>877995818</t>
  </si>
  <si>
    <t>Pol8</t>
  </si>
  <si>
    <t>rozvaděč R14.1 (D+M)</t>
  </si>
  <si>
    <t>197602547</t>
  </si>
  <si>
    <t>Pol9</t>
  </si>
  <si>
    <t>dokumentace skutečného stavu</t>
  </si>
  <si>
    <t>-4514584</t>
  </si>
  <si>
    <t>Pol10</t>
  </si>
  <si>
    <t>výchozí revize</t>
  </si>
  <si>
    <t>-1144732532</t>
  </si>
  <si>
    <t>D2</t>
  </si>
  <si>
    <t>HYGIENICKÉ ZÁZEMÍ 2.NP - UČITELÉ</t>
  </si>
  <si>
    <t>35280486</t>
  </si>
  <si>
    <t>1803038240</t>
  </si>
  <si>
    <t>-579696435</t>
  </si>
  <si>
    <t>-341145248</t>
  </si>
  <si>
    <t>-491739842</t>
  </si>
  <si>
    <t>-1931631831</t>
  </si>
  <si>
    <t>-1471037414</t>
  </si>
  <si>
    <t>Pol11</t>
  </si>
  <si>
    <t>snímač pohybu s časovačem - PIR (D+M)</t>
  </si>
  <si>
    <t>-367167113</t>
  </si>
  <si>
    <t>Pol12</t>
  </si>
  <si>
    <t>dopojení ventilátoru v podhledu (D+M)</t>
  </si>
  <si>
    <t>882690121</t>
  </si>
  <si>
    <t>Pol13</t>
  </si>
  <si>
    <t>vývod silový - zakončen v zařízení (D+M)</t>
  </si>
  <si>
    <t>304189072</t>
  </si>
  <si>
    <t>Pol14</t>
  </si>
  <si>
    <t>1434201310</t>
  </si>
  <si>
    <t>D3</t>
  </si>
  <si>
    <t>HYGIENICKÉ ZAŘÍZENÍ 3.NP</t>
  </si>
  <si>
    <t>-310897024</t>
  </si>
  <si>
    <t>-411638986</t>
  </si>
  <si>
    <t>1368101233</t>
  </si>
  <si>
    <t>-86417343</t>
  </si>
  <si>
    <t>-1729433055</t>
  </si>
  <si>
    <t>1824505131</t>
  </si>
  <si>
    <t>590383068</t>
  </si>
  <si>
    <t>1576720009</t>
  </si>
  <si>
    <t>52595253</t>
  </si>
  <si>
    <t>D4</t>
  </si>
  <si>
    <t>HYGIENICKÉ ZÁŘÍZENÍ 1.NP U TĚLOCVIČNY</t>
  </si>
  <si>
    <t>-1380025783</t>
  </si>
  <si>
    <t>2098858692</t>
  </si>
  <si>
    <t>-1366685066</t>
  </si>
  <si>
    <t>-397953547</t>
  </si>
  <si>
    <t>2039645402</t>
  </si>
  <si>
    <t>-704886406</t>
  </si>
  <si>
    <t>400515579</t>
  </si>
  <si>
    <t>-941569325</t>
  </si>
  <si>
    <t>590355355</t>
  </si>
  <si>
    <t>-1854333289</t>
  </si>
  <si>
    <t>1766794227</t>
  </si>
  <si>
    <t>Pol15</t>
  </si>
  <si>
    <t>rozvaděč R12.1 (D+M)</t>
  </si>
  <si>
    <t>-183593161</t>
  </si>
  <si>
    <t>007 - Ležaté potrubí v 1. PP pod stropem</t>
  </si>
  <si>
    <t>1568618403</t>
  </si>
  <si>
    <t>21+3+3</t>
  </si>
  <si>
    <t>952902021</t>
  </si>
  <si>
    <t>Čištění budov zametení hladkých podlah</t>
  </si>
  <si>
    <t>1997391467</t>
  </si>
  <si>
    <t>65*2</t>
  </si>
  <si>
    <t>977151117</t>
  </si>
  <si>
    <t>Jádrové vrty diamantovými korunkami do stavebních materiálů D přes 80 do 90 mm</t>
  </si>
  <si>
    <t>1133255548</t>
  </si>
  <si>
    <t>0,6*3</t>
  </si>
  <si>
    <t>0,45</t>
  </si>
  <si>
    <t>949000001</t>
  </si>
  <si>
    <t>Hrubá oprava</t>
  </si>
  <si>
    <t>-833840145</t>
  </si>
  <si>
    <t>949000002</t>
  </si>
  <si>
    <t>Naložení, odvoz, likvidace suti</t>
  </si>
  <si>
    <t>226895559</t>
  </si>
  <si>
    <t>721000001</t>
  </si>
  <si>
    <t>Kotvení potrubí</t>
  </si>
  <si>
    <t>-931990652</t>
  </si>
  <si>
    <t>721171913</t>
  </si>
  <si>
    <t>Potrubí z PP propojení potrubí DN 50</t>
  </si>
  <si>
    <t>1680038301</t>
  </si>
  <si>
    <t>721174004</t>
  </si>
  <si>
    <t>Potrubí kanalizační z PP svodné DN 75</t>
  </si>
  <si>
    <t>-88510236</t>
  </si>
  <si>
    <t>28615602</t>
  </si>
  <si>
    <t>čistící tvarovka odpadní PP DN 75 pro vysoké teploty</t>
  </si>
  <si>
    <t>1364637697</t>
  </si>
  <si>
    <t>721174043</t>
  </si>
  <si>
    <t>Potrubí kanalizační z PP připojovací DN 50</t>
  </si>
  <si>
    <t>-1410389883</t>
  </si>
  <si>
    <t>4+4</t>
  </si>
  <si>
    <t>721290111</t>
  </si>
  <si>
    <t>Zkouška těsnosti potrubí kanalizace vodou DN do 125</t>
  </si>
  <si>
    <t>398799846</t>
  </si>
  <si>
    <t>21+8</t>
  </si>
  <si>
    <t>998721101</t>
  </si>
  <si>
    <t>Přesun hmot tonážní pro vnitřní kanalizace v objektech v do 6 m</t>
  </si>
  <si>
    <t>1985303164</t>
  </si>
  <si>
    <t>998721181</t>
  </si>
  <si>
    <t>Příplatek k přesunu hmot tonážní 721 prováděný bez použití mechanizace</t>
  </si>
  <si>
    <t>1760721214</t>
  </si>
  <si>
    <t>008 -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</si>
  <si>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</si>
  <si>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</si>
  <si>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</si>
  <si>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</si>
  <si>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Vedlejší rozpočtové náklady</t>
  </si>
  <si>
    <t>VRN1</t>
  </si>
  <si>
    <t>Průzkumné, geodetické a projektové práce</t>
  </si>
  <si>
    <t>013203000</t>
  </si>
  <si>
    <t>Dokumentace stavby</t>
  </si>
  <si>
    <t>1024</t>
  </si>
  <si>
    <t>-1438816483</t>
  </si>
  <si>
    <t>VRN3</t>
  </si>
  <si>
    <t>Zařízení staveniště</t>
  </si>
  <si>
    <t>030001000</t>
  </si>
  <si>
    <t>1052489347</t>
  </si>
  <si>
    <t>VRN7</t>
  </si>
  <si>
    <t>Provozní vlivy</t>
  </si>
  <si>
    <t>070001000</t>
  </si>
  <si>
    <t>Provozní vlivy, opatření pro práce při provozu školy</t>
  </si>
  <si>
    <t>-1901429968</t>
  </si>
  <si>
    <t>Příloha č. 7</t>
  </si>
  <si>
    <t>Stavební úpravy sociálních zařízení v objektu VOŠS a SŠS Vysoké Mýto</t>
  </si>
  <si>
    <t>Příloha č. 03</t>
  </si>
  <si>
    <r>
      <t xml:space="preserve">ke Smlouvě o dílo č. </t>
    </r>
    <r>
      <rPr>
        <b/>
        <sz val="14"/>
        <color rgb="FF00B0F0"/>
        <rFont val="Arial"/>
        <family val="2"/>
        <charset val="238"/>
      </rPr>
      <t>(doplní objednatel)</t>
    </r>
  </si>
  <si>
    <t>Položkový rozpočet</t>
  </si>
  <si>
    <t>Položkový rozpočet se skládá z následujících částí: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</si>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</sst>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00B0F0"/>
      <name val="Arial"/>
      <family val="2"/>
      <charset val="238"/>
    </font>
    <font>
      <sz val="16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39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5" fillId="0" borderId="0" xfId="0" applyFont="1"/>
    <xf numFmtId="0" fontId="27" fillId="0" borderId="0" xfId="0" applyFont="1" applyAlignment="1" applyProtection="1">
      <alignment vertical="center" wrapText="1"/>
    </xf>
    <xf numFmtId="0" fontId="46" fillId="0" borderId="0" xfId="0" applyFont="1" applyAlignment="1" applyProtection="1">
      <alignment horizontal="right" vertical="center" wrapText="1"/>
    </xf>
    <xf numFmtId="0" fontId="46" fillId="0" borderId="0" xfId="0" applyFont="1" applyAlignment="1" applyProtection="1">
      <alignment vertical="center"/>
    </xf>
    <xf numFmtId="0" fontId="0" fillId="0" borderId="0" xfId="0"/>
    <xf numFmtId="0" fontId="44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/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618A-2CF3-4B37-B646-7651165294F5}">
  <dimension ref="A1:AD23"/>
  <sheetViews>
    <sheetView tabSelected="1" workbookViewId="0">
      <selection activeCell="A3" sqref="A3"/>
    </sheetView>
  </sheetViews>
  <sheetFormatPr defaultRowHeight="11.25"/>
  <cols>
    <col min="1" max="1" width="9.33203125" style="1"/>
    <col min="2" max="2" width="5.1640625" style="1" customWidth="1"/>
    <col min="3" max="3" width="1.33203125" style="1" customWidth="1"/>
    <col min="4" max="4" width="52" style="1" customWidth="1"/>
    <col min="5" max="5" width="10.83203125" style="1" customWidth="1"/>
    <col min="6" max="6" width="9.33203125" style="1"/>
    <col min="7" max="7" width="16.5" style="1" customWidth="1"/>
    <col min="8" max="16384" width="9.33203125" style="1"/>
  </cols>
  <sheetData>
    <row r="1" spans="1:10" ht="15">
      <c r="A1" s="263" t="s">
        <v>1378</v>
      </c>
      <c r="B1" s="263"/>
      <c r="C1" s="263"/>
      <c r="D1" s="263"/>
      <c r="E1" s="263"/>
      <c r="F1" s="263"/>
      <c r="G1" s="263"/>
      <c r="H1" s="253"/>
      <c r="I1" s="253"/>
      <c r="J1" s="254"/>
    </row>
    <row r="2" spans="1:10" ht="15">
      <c r="A2" s="264" t="s">
        <v>1379</v>
      </c>
      <c r="B2" s="264"/>
      <c r="C2" s="264"/>
      <c r="D2" s="264"/>
      <c r="E2" s="264"/>
      <c r="F2" s="264"/>
      <c r="G2" s="264"/>
      <c r="H2" s="253"/>
      <c r="I2" s="253"/>
      <c r="J2" s="255"/>
    </row>
    <row r="3" spans="1:10">
      <c r="A3" s="253"/>
      <c r="B3" s="253"/>
      <c r="C3" s="253"/>
      <c r="D3" s="253"/>
      <c r="E3" s="253"/>
      <c r="F3" s="253"/>
      <c r="G3" s="253"/>
      <c r="H3" s="253"/>
      <c r="I3" s="253"/>
      <c r="J3" s="253"/>
    </row>
    <row r="4" spans="1:10" ht="18">
      <c r="A4" s="265" t="s">
        <v>1380</v>
      </c>
      <c r="B4" s="265"/>
      <c r="C4" s="265"/>
      <c r="D4" s="265"/>
      <c r="E4" s="265"/>
      <c r="F4" s="265"/>
      <c r="G4" s="265"/>
      <c r="H4" s="256"/>
      <c r="I4" s="256"/>
      <c r="J4" s="256"/>
    </row>
    <row r="5" spans="1:10" ht="18">
      <c r="A5" s="265" t="s">
        <v>1381</v>
      </c>
      <c r="B5" s="265"/>
      <c r="C5" s="265"/>
      <c r="D5" s="265"/>
      <c r="E5" s="265"/>
      <c r="F5" s="265"/>
      <c r="G5" s="265"/>
      <c r="H5" s="256"/>
      <c r="I5" s="256"/>
      <c r="J5" s="256"/>
    </row>
    <row r="6" spans="1:10">
      <c r="A6" s="253"/>
      <c r="B6" s="253"/>
      <c r="C6" s="253"/>
      <c r="D6" s="253"/>
      <c r="E6" s="253"/>
      <c r="F6" s="253"/>
      <c r="G6" s="253"/>
      <c r="H6" s="253"/>
      <c r="I6" s="253"/>
      <c r="J6" s="253"/>
    </row>
    <row r="7" spans="1:10">
      <c r="A7" s="253"/>
      <c r="B7" s="253"/>
      <c r="C7" s="253"/>
      <c r="D7" s="253"/>
      <c r="E7" s="253"/>
      <c r="F7" s="253"/>
      <c r="G7" s="253"/>
      <c r="H7" s="253"/>
      <c r="I7" s="253"/>
      <c r="J7" s="253"/>
    </row>
    <row r="8" spans="1:10">
      <c r="A8" s="253"/>
      <c r="B8" s="253"/>
      <c r="C8" s="253"/>
      <c r="D8" s="253"/>
      <c r="E8" s="253"/>
      <c r="F8" s="253"/>
      <c r="G8" s="253"/>
      <c r="H8" s="253"/>
      <c r="I8" s="253"/>
      <c r="J8" s="253"/>
    </row>
    <row r="9" spans="1:10">
      <c r="A9" s="253"/>
      <c r="B9" s="253"/>
      <c r="C9" s="253"/>
      <c r="D9" s="253"/>
      <c r="E9" s="253"/>
      <c r="F9" s="253"/>
      <c r="G9" s="253"/>
      <c r="H9" s="253"/>
      <c r="I9" s="253"/>
      <c r="J9" s="253"/>
    </row>
    <row r="10" spans="1:10">
      <c r="A10" s="253"/>
      <c r="B10" s="253"/>
      <c r="C10" s="253"/>
      <c r="D10" s="253"/>
      <c r="E10" s="253"/>
      <c r="F10" s="253"/>
      <c r="G10" s="253"/>
      <c r="H10" s="253"/>
      <c r="I10" s="253"/>
      <c r="J10" s="253"/>
    </row>
    <row r="11" spans="1:10" ht="20.25">
      <c r="A11" s="266" t="s">
        <v>1382</v>
      </c>
      <c r="B11" s="266"/>
      <c r="C11" s="266"/>
      <c r="D11" s="266"/>
      <c r="E11" s="266"/>
      <c r="F11" s="266"/>
      <c r="G11" s="266"/>
      <c r="I11" s="253"/>
      <c r="J11" s="253"/>
    </row>
    <row r="12" spans="1:10">
      <c r="A12" s="253"/>
      <c r="B12" s="253"/>
      <c r="C12" s="253"/>
      <c r="D12" s="253"/>
      <c r="E12" s="253"/>
      <c r="F12" s="253"/>
      <c r="G12" s="253"/>
      <c r="I12" s="253"/>
      <c r="J12" s="253"/>
    </row>
    <row r="13" spans="1:10">
      <c r="A13" s="253"/>
      <c r="B13" s="253"/>
      <c r="C13" s="253"/>
      <c r="D13" s="253"/>
      <c r="E13" s="253"/>
      <c r="F13" s="253"/>
      <c r="G13" s="253"/>
      <c r="I13" s="253"/>
      <c r="J13" s="253"/>
    </row>
    <row r="14" spans="1:10" ht="14.25">
      <c r="A14" s="262" t="s">
        <v>1383</v>
      </c>
      <c r="B14" s="262"/>
      <c r="C14" s="262"/>
      <c r="D14" s="262"/>
      <c r="E14" s="262"/>
      <c r="F14" s="262"/>
      <c r="G14" s="262"/>
      <c r="I14" s="253"/>
      <c r="J14" s="253"/>
    </row>
    <row r="15" spans="1:10" ht="12.75">
      <c r="A15" s="253"/>
      <c r="B15" s="253"/>
      <c r="C15" s="253"/>
      <c r="D15" s="257"/>
      <c r="E15" s="257"/>
      <c r="F15" s="253"/>
      <c r="G15" s="253"/>
      <c r="I15" s="253"/>
      <c r="J15" s="253"/>
    </row>
    <row r="16" spans="1:10" s="261" customFormat="1" ht="20.100000000000001" customHeight="1">
      <c r="A16" s="253"/>
      <c r="B16" s="319" t="s">
        <v>1384</v>
      </c>
      <c r="C16" s="318"/>
      <c r="E16" s="257"/>
      <c r="F16" s="253"/>
      <c r="G16" s="253"/>
      <c r="I16" s="253"/>
      <c r="J16" s="253"/>
    </row>
    <row r="17" spans="1:30" ht="20.100000000000001" customHeight="1">
      <c r="A17" s="253"/>
      <c r="B17" s="259" t="s">
        <v>81</v>
      </c>
      <c r="C17" s="260"/>
      <c r="D17" s="260" t="s">
        <v>82</v>
      </c>
      <c r="E17" s="258"/>
      <c r="F17" s="258"/>
      <c r="G17" s="96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</row>
    <row r="18" spans="1:30" ht="20.100000000000001" customHeight="1">
      <c r="A18" s="253"/>
      <c r="B18" s="259" t="s">
        <v>87</v>
      </c>
      <c r="C18" s="260"/>
      <c r="D18" s="260" t="s">
        <v>88</v>
      </c>
      <c r="E18" s="258"/>
      <c r="F18" s="258"/>
      <c r="G18" s="96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</row>
    <row r="19" spans="1:30" ht="20.100000000000001" customHeight="1">
      <c r="A19" s="253"/>
      <c r="B19" s="259" t="s">
        <v>90</v>
      </c>
      <c r="C19" s="260"/>
      <c r="D19" s="260" t="s">
        <v>91</v>
      </c>
      <c r="E19" s="258"/>
      <c r="F19" s="258"/>
      <c r="G19" s="96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</row>
    <row r="20" spans="1:30" ht="20.100000000000001" customHeight="1">
      <c r="A20" s="253"/>
      <c r="B20" s="259" t="s">
        <v>93</v>
      </c>
      <c r="C20" s="260"/>
      <c r="D20" s="260" t="s">
        <v>94</v>
      </c>
      <c r="E20" s="258"/>
      <c r="F20" s="258"/>
      <c r="G20" s="96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</row>
    <row r="21" spans="1:30" ht="20.100000000000001" customHeight="1">
      <c r="A21" s="253"/>
      <c r="B21" s="259" t="s">
        <v>96</v>
      </c>
      <c r="C21" s="260"/>
      <c r="D21" s="260" t="s">
        <v>97</v>
      </c>
      <c r="E21" s="258"/>
      <c r="F21" s="258"/>
      <c r="G21" s="96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</row>
    <row r="22" spans="1:30" ht="20.100000000000001" customHeight="1">
      <c r="B22" s="259" t="s">
        <v>99</v>
      </c>
      <c r="C22" s="260"/>
      <c r="D22" s="260" t="s">
        <v>100</v>
      </c>
      <c r="E22" s="258"/>
      <c r="F22" s="258"/>
      <c r="G22" s="96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</row>
    <row r="23" spans="1:30" ht="20.100000000000001" customHeight="1">
      <c r="B23" s="259" t="s">
        <v>102</v>
      </c>
      <c r="C23" s="260"/>
      <c r="D23" s="260" t="s">
        <v>103</v>
      </c>
      <c r="E23" s="258"/>
      <c r="F23" s="258"/>
      <c r="G23" s="96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</row>
  </sheetData>
  <mergeCells count="6">
    <mergeCell ref="A14:G14"/>
    <mergeCell ref="A1:G1"/>
    <mergeCell ref="A2:G2"/>
    <mergeCell ref="A4:G4"/>
    <mergeCell ref="A5:G5"/>
    <mergeCell ref="A11:G11"/>
  </mergeCells>
  <pageMargins left="0.7" right="0.7" top="0.78740157499999996" bottom="0.78740157499999996" header="0.3" footer="0.3"/>
  <pageSetup paperSize="9" orientation="portrait" r:id="rId1"/>
  <ignoredErrors>
    <ignoredError sqref="B17 B18: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workbookViewId="0">
      <selection activeCell="D95" sqref="D95:AF10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2"/>
      <c r="AQ5" s="22"/>
      <c r="AR5" s="20"/>
      <c r="BE5" s="275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2"/>
      <c r="AQ6" s="22"/>
      <c r="AR6" s="20"/>
      <c r="BE6" s="276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6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6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6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6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76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6"/>
      <c r="BS12" s="17" t="s">
        <v>6</v>
      </c>
    </row>
    <row r="13" spans="1:74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76"/>
      <c r="BS13" s="17" t="s">
        <v>6</v>
      </c>
    </row>
    <row r="14" spans="1:74" ht="12.75">
      <c r="B14" s="21"/>
      <c r="C14" s="22"/>
      <c r="D14" s="22"/>
      <c r="E14" s="281" t="s">
        <v>29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76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6"/>
      <c r="BS15" s="17" t="s">
        <v>4</v>
      </c>
    </row>
    <row r="16" spans="1:74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6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76"/>
      <c r="BS17" s="17" t="s">
        <v>32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6"/>
      <c r="BS18" s="17" t="s">
        <v>6</v>
      </c>
    </row>
    <row r="19" spans="1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6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76"/>
      <c r="BS20" s="17" t="s">
        <v>32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6"/>
    </row>
    <row r="22" spans="1:71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6"/>
    </row>
    <row r="23" spans="1:71" s="1" customFormat="1" ht="16.5" customHeight="1">
      <c r="B23" s="21"/>
      <c r="C23" s="22"/>
      <c r="D23" s="22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2"/>
      <c r="AP23" s="22"/>
      <c r="AQ23" s="22"/>
      <c r="AR23" s="20"/>
      <c r="BE23" s="276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6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6"/>
    </row>
    <row r="26" spans="1:71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4">
        <f>ROUND(AG94,2)</f>
        <v>0</v>
      </c>
      <c r="AL26" s="285"/>
      <c r="AM26" s="285"/>
      <c r="AN26" s="285"/>
      <c r="AO26" s="285"/>
      <c r="AP26" s="36"/>
      <c r="AQ26" s="36"/>
      <c r="AR26" s="39"/>
      <c r="BE26" s="276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6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6" t="s">
        <v>37</v>
      </c>
      <c r="M28" s="286"/>
      <c r="N28" s="286"/>
      <c r="O28" s="286"/>
      <c r="P28" s="286"/>
      <c r="Q28" s="36"/>
      <c r="R28" s="36"/>
      <c r="S28" s="36"/>
      <c r="T28" s="36"/>
      <c r="U28" s="36"/>
      <c r="V28" s="36"/>
      <c r="W28" s="286" t="s">
        <v>38</v>
      </c>
      <c r="X28" s="286"/>
      <c r="Y28" s="286"/>
      <c r="Z28" s="286"/>
      <c r="AA28" s="286"/>
      <c r="AB28" s="286"/>
      <c r="AC28" s="286"/>
      <c r="AD28" s="286"/>
      <c r="AE28" s="286"/>
      <c r="AF28" s="36"/>
      <c r="AG28" s="36"/>
      <c r="AH28" s="36"/>
      <c r="AI28" s="36"/>
      <c r="AJ28" s="36"/>
      <c r="AK28" s="286" t="s">
        <v>39</v>
      </c>
      <c r="AL28" s="286"/>
      <c r="AM28" s="286"/>
      <c r="AN28" s="286"/>
      <c r="AO28" s="286"/>
      <c r="AP28" s="36"/>
      <c r="AQ28" s="36"/>
      <c r="AR28" s="39"/>
      <c r="BE28" s="276"/>
    </row>
    <row r="29" spans="1:71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70">
        <v>0.21</v>
      </c>
      <c r="M29" s="269"/>
      <c r="N29" s="269"/>
      <c r="O29" s="269"/>
      <c r="P29" s="269"/>
      <c r="Q29" s="41"/>
      <c r="R29" s="41"/>
      <c r="S29" s="41"/>
      <c r="T29" s="41"/>
      <c r="U29" s="41"/>
      <c r="V29" s="41"/>
      <c r="W29" s="268">
        <f>ROUND(AZ94, 2)</f>
        <v>0</v>
      </c>
      <c r="X29" s="269"/>
      <c r="Y29" s="269"/>
      <c r="Z29" s="269"/>
      <c r="AA29" s="269"/>
      <c r="AB29" s="269"/>
      <c r="AC29" s="269"/>
      <c r="AD29" s="269"/>
      <c r="AE29" s="269"/>
      <c r="AF29" s="41"/>
      <c r="AG29" s="41"/>
      <c r="AH29" s="41"/>
      <c r="AI29" s="41"/>
      <c r="AJ29" s="41"/>
      <c r="AK29" s="268">
        <f>ROUND(AV94, 2)</f>
        <v>0</v>
      </c>
      <c r="AL29" s="269"/>
      <c r="AM29" s="269"/>
      <c r="AN29" s="269"/>
      <c r="AO29" s="269"/>
      <c r="AP29" s="41"/>
      <c r="AQ29" s="41"/>
      <c r="AR29" s="42"/>
      <c r="BE29" s="277"/>
    </row>
    <row r="30" spans="1:71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70">
        <v>0.15</v>
      </c>
      <c r="M30" s="269"/>
      <c r="N30" s="269"/>
      <c r="O30" s="269"/>
      <c r="P30" s="269"/>
      <c r="Q30" s="41"/>
      <c r="R30" s="41"/>
      <c r="S30" s="41"/>
      <c r="T30" s="41"/>
      <c r="U30" s="41"/>
      <c r="V30" s="41"/>
      <c r="W30" s="268">
        <f>ROUND(BA94, 2)</f>
        <v>0</v>
      </c>
      <c r="X30" s="269"/>
      <c r="Y30" s="269"/>
      <c r="Z30" s="269"/>
      <c r="AA30" s="269"/>
      <c r="AB30" s="269"/>
      <c r="AC30" s="269"/>
      <c r="AD30" s="269"/>
      <c r="AE30" s="269"/>
      <c r="AF30" s="41"/>
      <c r="AG30" s="41"/>
      <c r="AH30" s="41"/>
      <c r="AI30" s="41"/>
      <c r="AJ30" s="41"/>
      <c r="AK30" s="268">
        <f>ROUND(AW94, 2)</f>
        <v>0</v>
      </c>
      <c r="AL30" s="269"/>
      <c r="AM30" s="269"/>
      <c r="AN30" s="269"/>
      <c r="AO30" s="269"/>
      <c r="AP30" s="41"/>
      <c r="AQ30" s="41"/>
      <c r="AR30" s="42"/>
      <c r="BE30" s="277"/>
    </row>
    <row r="31" spans="1:71" s="3" customFormat="1" ht="14.45" hidden="1" customHeight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70">
        <v>0.21</v>
      </c>
      <c r="M31" s="269"/>
      <c r="N31" s="269"/>
      <c r="O31" s="269"/>
      <c r="P31" s="269"/>
      <c r="Q31" s="41"/>
      <c r="R31" s="41"/>
      <c r="S31" s="41"/>
      <c r="T31" s="41"/>
      <c r="U31" s="41"/>
      <c r="V31" s="41"/>
      <c r="W31" s="268">
        <f>ROUND(BB94, 2)</f>
        <v>0</v>
      </c>
      <c r="X31" s="269"/>
      <c r="Y31" s="269"/>
      <c r="Z31" s="269"/>
      <c r="AA31" s="269"/>
      <c r="AB31" s="269"/>
      <c r="AC31" s="269"/>
      <c r="AD31" s="269"/>
      <c r="AE31" s="269"/>
      <c r="AF31" s="41"/>
      <c r="AG31" s="41"/>
      <c r="AH31" s="41"/>
      <c r="AI31" s="41"/>
      <c r="AJ31" s="41"/>
      <c r="AK31" s="268">
        <v>0</v>
      </c>
      <c r="AL31" s="269"/>
      <c r="AM31" s="269"/>
      <c r="AN31" s="269"/>
      <c r="AO31" s="269"/>
      <c r="AP31" s="41"/>
      <c r="AQ31" s="41"/>
      <c r="AR31" s="42"/>
      <c r="BE31" s="277"/>
    </row>
    <row r="32" spans="1:71" s="3" customFormat="1" ht="14.45" hidden="1" customHeight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70">
        <v>0.15</v>
      </c>
      <c r="M32" s="269"/>
      <c r="N32" s="269"/>
      <c r="O32" s="269"/>
      <c r="P32" s="269"/>
      <c r="Q32" s="41"/>
      <c r="R32" s="41"/>
      <c r="S32" s="41"/>
      <c r="T32" s="41"/>
      <c r="U32" s="41"/>
      <c r="V32" s="41"/>
      <c r="W32" s="268">
        <f>ROUND(BC94, 2)</f>
        <v>0</v>
      </c>
      <c r="X32" s="269"/>
      <c r="Y32" s="269"/>
      <c r="Z32" s="269"/>
      <c r="AA32" s="269"/>
      <c r="AB32" s="269"/>
      <c r="AC32" s="269"/>
      <c r="AD32" s="269"/>
      <c r="AE32" s="269"/>
      <c r="AF32" s="41"/>
      <c r="AG32" s="41"/>
      <c r="AH32" s="41"/>
      <c r="AI32" s="41"/>
      <c r="AJ32" s="41"/>
      <c r="AK32" s="268">
        <v>0</v>
      </c>
      <c r="AL32" s="269"/>
      <c r="AM32" s="269"/>
      <c r="AN32" s="269"/>
      <c r="AO32" s="269"/>
      <c r="AP32" s="41"/>
      <c r="AQ32" s="41"/>
      <c r="AR32" s="42"/>
      <c r="BE32" s="277"/>
    </row>
    <row r="33" spans="1:57" s="3" customFormat="1" ht="14.45" hidden="1" customHeight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70">
        <v>0</v>
      </c>
      <c r="M33" s="269"/>
      <c r="N33" s="269"/>
      <c r="O33" s="269"/>
      <c r="P33" s="269"/>
      <c r="Q33" s="41"/>
      <c r="R33" s="41"/>
      <c r="S33" s="41"/>
      <c r="T33" s="41"/>
      <c r="U33" s="41"/>
      <c r="V33" s="41"/>
      <c r="W33" s="268">
        <f>ROUND(BD94, 2)</f>
        <v>0</v>
      </c>
      <c r="X33" s="269"/>
      <c r="Y33" s="269"/>
      <c r="Z33" s="269"/>
      <c r="AA33" s="269"/>
      <c r="AB33" s="269"/>
      <c r="AC33" s="269"/>
      <c r="AD33" s="269"/>
      <c r="AE33" s="269"/>
      <c r="AF33" s="41"/>
      <c r="AG33" s="41"/>
      <c r="AH33" s="41"/>
      <c r="AI33" s="41"/>
      <c r="AJ33" s="41"/>
      <c r="AK33" s="268">
        <v>0</v>
      </c>
      <c r="AL33" s="269"/>
      <c r="AM33" s="269"/>
      <c r="AN33" s="269"/>
      <c r="AO33" s="269"/>
      <c r="AP33" s="41"/>
      <c r="AQ33" s="41"/>
      <c r="AR33" s="42"/>
      <c r="BE33" s="27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6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74" t="s">
        <v>48</v>
      </c>
      <c r="Y35" s="272"/>
      <c r="Z35" s="272"/>
      <c r="AA35" s="272"/>
      <c r="AB35" s="272"/>
      <c r="AC35" s="45"/>
      <c r="AD35" s="45"/>
      <c r="AE35" s="45"/>
      <c r="AF35" s="45"/>
      <c r="AG35" s="45"/>
      <c r="AH35" s="45"/>
      <c r="AI35" s="45"/>
      <c r="AJ35" s="45"/>
      <c r="AK35" s="271">
        <f>SUM(AK26:AK33)</f>
        <v>0</v>
      </c>
      <c r="AL35" s="272"/>
      <c r="AM35" s="272"/>
      <c r="AN35" s="272"/>
      <c r="AO35" s="27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1:57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0032022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90" t="str">
        <f>K6</f>
        <v>Stavební úpravy záchodků v objektu VOŠS a SŠS Vysoké Mýto v ul. Komenského 1-II</v>
      </c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  <c r="AM85" s="291"/>
      <c r="AN85" s="291"/>
      <c r="AO85" s="291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na poz. p.č. 230/1 a 232/3 v k.ú. Vysoké Mýto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92" t="str">
        <f>IF(AN8= "","",AN8)</f>
        <v>11. 11. 2022</v>
      </c>
      <c r="AN87" s="292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VOŠ stavební a Střední škola stavební Vysové Mýto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93" t="str">
        <f>IF(E17="","",E17)</f>
        <v>Ing. David Karbulka</v>
      </c>
      <c r="AN89" s="294"/>
      <c r="AO89" s="294"/>
      <c r="AP89" s="294"/>
      <c r="AQ89" s="36"/>
      <c r="AR89" s="39"/>
      <c r="AS89" s="297" t="s">
        <v>56</v>
      </c>
      <c r="AT89" s="298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93" t="str">
        <f>IF(E20="","",E20)</f>
        <v xml:space="preserve"> </v>
      </c>
      <c r="AN90" s="294"/>
      <c r="AO90" s="294"/>
      <c r="AP90" s="294"/>
      <c r="AQ90" s="36"/>
      <c r="AR90" s="39"/>
      <c r="AS90" s="299"/>
      <c r="AT90" s="300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01"/>
      <c r="AT91" s="302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303" t="s">
        <v>57</v>
      </c>
      <c r="D92" s="304"/>
      <c r="E92" s="304"/>
      <c r="F92" s="304"/>
      <c r="G92" s="304"/>
      <c r="H92" s="73"/>
      <c r="I92" s="306" t="s">
        <v>58</v>
      </c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5" t="s">
        <v>59</v>
      </c>
      <c r="AH92" s="304"/>
      <c r="AI92" s="304"/>
      <c r="AJ92" s="304"/>
      <c r="AK92" s="304"/>
      <c r="AL92" s="304"/>
      <c r="AM92" s="304"/>
      <c r="AN92" s="306" t="s">
        <v>60</v>
      </c>
      <c r="AO92" s="304"/>
      <c r="AP92" s="307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5">
        <f>ROUND(SUM(AG95:AG101),2)</f>
        <v>0</v>
      </c>
      <c r="AH94" s="295"/>
      <c r="AI94" s="295"/>
      <c r="AJ94" s="295"/>
      <c r="AK94" s="295"/>
      <c r="AL94" s="295"/>
      <c r="AM94" s="295"/>
      <c r="AN94" s="296">
        <f t="shared" ref="AN94:AN101" si="0">SUM(AG94,AT94)</f>
        <v>0</v>
      </c>
      <c r="AO94" s="296"/>
      <c r="AP94" s="296"/>
      <c r="AQ94" s="85" t="s">
        <v>1</v>
      </c>
      <c r="AR94" s="86"/>
      <c r="AS94" s="87">
        <f>ROUND(SUM(AS95:AS101),2)</f>
        <v>0</v>
      </c>
      <c r="AT94" s="88">
        <f t="shared" ref="AT94:AT101" si="1">ROUND(SUM(AV94:AW94),2)</f>
        <v>0</v>
      </c>
      <c r="AU94" s="89">
        <f>ROUND(SUM(AU95:AU101),5)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ROUND(SUM(AZ95:AZ101),2)</f>
        <v>0</v>
      </c>
      <c r="BA94" s="88">
        <f>ROUND(SUM(BA95:BA101),2)</f>
        <v>0</v>
      </c>
      <c r="BB94" s="88">
        <f>ROUND(SUM(BB95:BB101),2)</f>
        <v>0</v>
      </c>
      <c r="BC94" s="88">
        <f>ROUND(SUM(BC95:BC101),2)</f>
        <v>0</v>
      </c>
      <c r="BD94" s="90">
        <f>ROUND(SUM(BD95:BD101),2)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289" t="s">
        <v>81</v>
      </c>
      <c r="E95" s="289"/>
      <c r="F95" s="289"/>
      <c r="G95" s="289"/>
      <c r="H95" s="289"/>
      <c r="I95" s="96"/>
      <c r="J95" s="289" t="s">
        <v>82</v>
      </c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7">
        <f>'001 - HYG. ZÁZ. 1.NP UČITELÉ'!J30</f>
        <v>0</v>
      </c>
      <c r="AH95" s="288"/>
      <c r="AI95" s="288"/>
      <c r="AJ95" s="288"/>
      <c r="AK95" s="288"/>
      <c r="AL95" s="288"/>
      <c r="AM95" s="288"/>
      <c r="AN95" s="287">
        <f t="shared" si="0"/>
        <v>0</v>
      </c>
      <c r="AO95" s="288"/>
      <c r="AP95" s="288"/>
      <c r="AQ95" s="97" t="s">
        <v>83</v>
      </c>
      <c r="AR95" s="98"/>
      <c r="AS95" s="99">
        <v>0</v>
      </c>
      <c r="AT95" s="100">
        <f t="shared" si="1"/>
        <v>0</v>
      </c>
      <c r="AU95" s="101">
        <f>'001 - HYG. ZÁZ. 1.NP UČITELÉ'!P129</f>
        <v>0</v>
      </c>
      <c r="AV95" s="100">
        <f>'001 - HYG. ZÁZ. 1.NP UČITELÉ'!J33</f>
        <v>0</v>
      </c>
      <c r="AW95" s="100">
        <f>'001 - HYG. ZÁZ. 1.NP UČITELÉ'!J34</f>
        <v>0</v>
      </c>
      <c r="AX95" s="100">
        <f>'001 - HYG. ZÁZ. 1.NP UČITELÉ'!J35</f>
        <v>0</v>
      </c>
      <c r="AY95" s="100">
        <f>'001 - HYG. ZÁZ. 1.NP UČITELÉ'!J36</f>
        <v>0</v>
      </c>
      <c r="AZ95" s="100">
        <f>'001 - HYG. ZÁZ. 1.NP UČITELÉ'!F33</f>
        <v>0</v>
      </c>
      <c r="BA95" s="100">
        <f>'001 - HYG. ZÁZ. 1.NP UČITELÉ'!F34</f>
        <v>0</v>
      </c>
      <c r="BB95" s="100">
        <f>'001 - HYG. ZÁZ. 1.NP UČITELÉ'!F35</f>
        <v>0</v>
      </c>
      <c r="BC95" s="100">
        <f>'001 - HYG. ZÁZ. 1.NP UČITELÉ'!F36</f>
        <v>0</v>
      </c>
      <c r="BD95" s="102">
        <f>'001 - HYG. ZÁZ. 1.NP UČITELÉ'!F37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91" s="7" customFormat="1" ht="16.5" customHeight="1">
      <c r="A96" s="93" t="s">
        <v>80</v>
      </c>
      <c r="B96" s="94"/>
      <c r="C96" s="95"/>
      <c r="D96" s="289" t="s">
        <v>87</v>
      </c>
      <c r="E96" s="289"/>
      <c r="F96" s="289"/>
      <c r="G96" s="289"/>
      <c r="H96" s="289"/>
      <c r="I96" s="96"/>
      <c r="J96" s="289" t="s">
        <v>88</v>
      </c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7">
        <f>'002 - HYG. ZAŘ. 2.NP UČITELÉ'!J30</f>
        <v>0</v>
      </c>
      <c r="AH96" s="288"/>
      <c r="AI96" s="288"/>
      <c r="AJ96" s="288"/>
      <c r="AK96" s="288"/>
      <c r="AL96" s="288"/>
      <c r="AM96" s="288"/>
      <c r="AN96" s="287">
        <f t="shared" si="0"/>
        <v>0</v>
      </c>
      <c r="AO96" s="288"/>
      <c r="AP96" s="288"/>
      <c r="AQ96" s="97" t="s">
        <v>83</v>
      </c>
      <c r="AR96" s="98"/>
      <c r="AS96" s="99">
        <v>0</v>
      </c>
      <c r="AT96" s="100">
        <f t="shared" si="1"/>
        <v>0</v>
      </c>
      <c r="AU96" s="101">
        <f>'002 - HYG. ZAŘ. 2.NP UČITELÉ'!P133</f>
        <v>0</v>
      </c>
      <c r="AV96" s="100">
        <f>'002 - HYG. ZAŘ. 2.NP UČITELÉ'!J33</f>
        <v>0</v>
      </c>
      <c r="AW96" s="100">
        <f>'002 - HYG. ZAŘ. 2.NP UČITELÉ'!J34</f>
        <v>0</v>
      </c>
      <c r="AX96" s="100">
        <f>'002 - HYG. ZAŘ. 2.NP UČITELÉ'!J35</f>
        <v>0</v>
      </c>
      <c r="AY96" s="100">
        <f>'002 - HYG. ZAŘ. 2.NP UČITELÉ'!J36</f>
        <v>0</v>
      </c>
      <c r="AZ96" s="100">
        <f>'002 - HYG. ZAŘ. 2.NP UČITELÉ'!F33</f>
        <v>0</v>
      </c>
      <c r="BA96" s="100">
        <f>'002 - HYG. ZAŘ. 2.NP UČITELÉ'!F34</f>
        <v>0</v>
      </c>
      <c r="BB96" s="100">
        <f>'002 - HYG. ZAŘ. 2.NP UČITELÉ'!F35</f>
        <v>0</v>
      </c>
      <c r="BC96" s="100">
        <f>'002 - HYG. ZAŘ. 2.NP UČITELÉ'!F36</f>
        <v>0</v>
      </c>
      <c r="BD96" s="102">
        <f>'002 - HYG. ZAŘ. 2.NP UČITELÉ'!F37</f>
        <v>0</v>
      </c>
      <c r="BT96" s="103" t="s">
        <v>84</v>
      </c>
      <c r="BV96" s="103" t="s">
        <v>78</v>
      </c>
      <c r="BW96" s="103" t="s">
        <v>89</v>
      </c>
      <c r="BX96" s="103" t="s">
        <v>5</v>
      </c>
      <c r="CL96" s="103" t="s">
        <v>1</v>
      </c>
      <c r="CM96" s="103" t="s">
        <v>86</v>
      </c>
    </row>
    <row r="97" spans="1:91" s="7" customFormat="1" ht="16.5" customHeight="1">
      <c r="A97" s="93" t="s">
        <v>80</v>
      </c>
      <c r="B97" s="94"/>
      <c r="C97" s="95"/>
      <c r="D97" s="289" t="s">
        <v>90</v>
      </c>
      <c r="E97" s="289"/>
      <c r="F97" s="289"/>
      <c r="G97" s="289"/>
      <c r="H97" s="289"/>
      <c r="I97" s="96"/>
      <c r="J97" s="289" t="s">
        <v>91</v>
      </c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87">
        <f>'003 - HYG. ZAŘÍZENÍ 3.NP'!J30</f>
        <v>0</v>
      </c>
      <c r="AH97" s="288"/>
      <c r="AI97" s="288"/>
      <c r="AJ97" s="288"/>
      <c r="AK97" s="288"/>
      <c r="AL97" s="288"/>
      <c r="AM97" s="288"/>
      <c r="AN97" s="287">
        <f t="shared" si="0"/>
        <v>0</v>
      </c>
      <c r="AO97" s="288"/>
      <c r="AP97" s="288"/>
      <c r="AQ97" s="97" t="s">
        <v>83</v>
      </c>
      <c r="AR97" s="98"/>
      <c r="AS97" s="99">
        <v>0</v>
      </c>
      <c r="AT97" s="100">
        <f t="shared" si="1"/>
        <v>0</v>
      </c>
      <c r="AU97" s="101">
        <f>'003 - HYG. ZAŘÍZENÍ 3.NP'!P132</f>
        <v>0</v>
      </c>
      <c r="AV97" s="100">
        <f>'003 - HYG. ZAŘÍZENÍ 3.NP'!J33</f>
        <v>0</v>
      </c>
      <c r="AW97" s="100">
        <f>'003 - HYG. ZAŘÍZENÍ 3.NP'!J34</f>
        <v>0</v>
      </c>
      <c r="AX97" s="100">
        <f>'003 - HYG. ZAŘÍZENÍ 3.NP'!J35</f>
        <v>0</v>
      </c>
      <c r="AY97" s="100">
        <f>'003 - HYG. ZAŘÍZENÍ 3.NP'!J36</f>
        <v>0</v>
      </c>
      <c r="AZ97" s="100">
        <f>'003 - HYG. ZAŘÍZENÍ 3.NP'!F33</f>
        <v>0</v>
      </c>
      <c r="BA97" s="100">
        <f>'003 - HYG. ZAŘÍZENÍ 3.NP'!F34</f>
        <v>0</v>
      </c>
      <c r="BB97" s="100">
        <f>'003 - HYG. ZAŘÍZENÍ 3.NP'!F35</f>
        <v>0</v>
      </c>
      <c r="BC97" s="100">
        <f>'003 - HYG. ZAŘÍZENÍ 3.NP'!F36</f>
        <v>0</v>
      </c>
      <c r="BD97" s="102">
        <f>'003 - HYG. ZAŘÍZENÍ 3.NP'!F37</f>
        <v>0</v>
      </c>
      <c r="BT97" s="103" t="s">
        <v>84</v>
      </c>
      <c r="BV97" s="103" t="s">
        <v>78</v>
      </c>
      <c r="BW97" s="103" t="s">
        <v>92</v>
      </c>
      <c r="BX97" s="103" t="s">
        <v>5</v>
      </c>
      <c r="CL97" s="103" t="s">
        <v>1</v>
      </c>
      <c r="CM97" s="103" t="s">
        <v>86</v>
      </c>
    </row>
    <row r="98" spans="1:91" s="7" customFormat="1" ht="16.5" customHeight="1">
      <c r="A98" s="93" t="s">
        <v>80</v>
      </c>
      <c r="B98" s="94"/>
      <c r="C98" s="95"/>
      <c r="D98" s="289" t="s">
        <v>93</v>
      </c>
      <c r="E98" s="289"/>
      <c r="F98" s="289"/>
      <c r="G98" s="289"/>
      <c r="H98" s="289"/>
      <c r="I98" s="96"/>
      <c r="J98" s="289" t="s">
        <v>94</v>
      </c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87">
        <f>'004 - HYG. ZAŘ. 1.NP U TĚ...'!J30</f>
        <v>0</v>
      </c>
      <c r="AH98" s="288"/>
      <c r="AI98" s="288"/>
      <c r="AJ98" s="288"/>
      <c r="AK98" s="288"/>
      <c r="AL98" s="288"/>
      <c r="AM98" s="288"/>
      <c r="AN98" s="287">
        <f t="shared" si="0"/>
        <v>0</v>
      </c>
      <c r="AO98" s="288"/>
      <c r="AP98" s="288"/>
      <c r="AQ98" s="97" t="s">
        <v>83</v>
      </c>
      <c r="AR98" s="98"/>
      <c r="AS98" s="99">
        <v>0</v>
      </c>
      <c r="AT98" s="100">
        <f t="shared" si="1"/>
        <v>0</v>
      </c>
      <c r="AU98" s="101">
        <f>'004 - HYG. ZAŘ. 1.NP U TĚ...'!P133</f>
        <v>0</v>
      </c>
      <c r="AV98" s="100">
        <f>'004 - HYG. ZAŘ. 1.NP U TĚ...'!J33</f>
        <v>0</v>
      </c>
      <c r="AW98" s="100">
        <f>'004 - HYG. ZAŘ. 1.NP U TĚ...'!J34</f>
        <v>0</v>
      </c>
      <c r="AX98" s="100">
        <f>'004 - HYG. ZAŘ. 1.NP U TĚ...'!J35</f>
        <v>0</v>
      </c>
      <c r="AY98" s="100">
        <f>'004 - HYG. ZAŘ. 1.NP U TĚ...'!J36</f>
        <v>0</v>
      </c>
      <c r="AZ98" s="100">
        <f>'004 - HYG. ZAŘ. 1.NP U TĚ...'!F33</f>
        <v>0</v>
      </c>
      <c r="BA98" s="100">
        <f>'004 - HYG. ZAŘ. 1.NP U TĚ...'!F34</f>
        <v>0</v>
      </c>
      <c r="BB98" s="100">
        <f>'004 - HYG. ZAŘ. 1.NP U TĚ...'!F35</f>
        <v>0</v>
      </c>
      <c r="BC98" s="100">
        <f>'004 - HYG. ZAŘ. 1.NP U TĚ...'!F36</f>
        <v>0</v>
      </c>
      <c r="BD98" s="102">
        <f>'004 - HYG. ZAŘ. 1.NP U TĚ...'!F37</f>
        <v>0</v>
      </c>
      <c r="BT98" s="103" t="s">
        <v>84</v>
      </c>
      <c r="BV98" s="103" t="s">
        <v>78</v>
      </c>
      <c r="BW98" s="103" t="s">
        <v>95</v>
      </c>
      <c r="BX98" s="103" t="s">
        <v>5</v>
      </c>
      <c r="CL98" s="103" t="s">
        <v>1</v>
      </c>
      <c r="CM98" s="103" t="s">
        <v>86</v>
      </c>
    </row>
    <row r="99" spans="1:91" s="7" customFormat="1" ht="16.5" customHeight="1">
      <c r="A99" s="93" t="s">
        <v>80</v>
      </c>
      <c r="B99" s="94"/>
      <c r="C99" s="95"/>
      <c r="D99" s="289" t="s">
        <v>96</v>
      </c>
      <c r="E99" s="289"/>
      <c r="F99" s="289"/>
      <c r="G99" s="289"/>
      <c r="H99" s="289"/>
      <c r="I99" s="96"/>
      <c r="J99" s="289" t="s">
        <v>97</v>
      </c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7">
        <f>'005 - Elektro'!J30</f>
        <v>0</v>
      </c>
      <c r="AH99" s="288"/>
      <c r="AI99" s="288"/>
      <c r="AJ99" s="288"/>
      <c r="AK99" s="288"/>
      <c r="AL99" s="288"/>
      <c r="AM99" s="288"/>
      <c r="AN99" s="287">
        <f t="shared" si="0"/>
        <v>0</v>
      </c>
      <c r="AO99" s="288"/>
      <c r="AP99" s="288"/>
      <c r="AQ99" s="97" t="s">
        <v>83</v>
      </c>
      <c r="AR99" s="98"/>
      <c r="AS99" s="99">
        <v>0</v>
      </c>
      <c r="AT99" s="100">
        <f t="shared" si="1"/>
        <v>0</v>
      </c>
      <c r="AU99" s="101">
        <f>'005 - Elektro'!P120</f>
        <v>0</v>
      </c>
      <c r="AV99" s="100">
        <f>'005 - Elektro'!J33</f>
        <v>0</v>
      </c>
      <c r="AW99" s="100">
        <f>'005 - Elektro'!J34</f>
        <v>0</v>
      </c>
      <c r="AX99" s="100">
        <f>'005 - Elektro'!J35</f>
        <v>0</v>
      </c>
      <c r="AY99" s="100">
        <f>'005 - Elektro'!J36</f>
        <v>0</v>
      </c>
      <c r="AZ99" s="100">
        <f>'005 - Elektro'!F33</f>
        <v>0</v>
      </c>
      <c r="BA99" s="100">
        <f>'005 - Elektro'!F34</f>
        <v>0</v>
      </c>
      <c r="BB99" s="100">
        <f>'005 - Elektro'!F35</f>
        <v>0</v>
      </c>
      <c r="BC99" s="100">
        <f>'005 - Elektro'!F36</f>
        <v>0</v>
      </c>
      <c r="BD99" s="102">
        <f>'005 - Elektro'!F37</f>
        <v>0</v>
      </c>
      <c r="BT99" s="103" t="s">
        <v>84</v>
      </c>
      <c r="BV99" s="103" t="s">
        <v>78</v>
      </c>
      <c r="BW99" s="103" t="s">
        <v>98</v>
      </c>
      <c r="BX99" s="103" t="s">
        <v>5</v>
      </c>
      <c r="CL99" s="103" t="s">
        <v>1</v>
      </c>
      <c r="CM99" s="103" t="s">
        <v>86</v>
      </c>
    </row>
    <row r="100" spans="1:91" s="7" customFormat="1" ht="16.5" customHeight="1">
      <c r="A100" s="93" t="s">
        <v>80</v>
      </c>
      <c r="B100" s="94"/>
      <c r="C100" s="95"/>
      <c r="D100" s="289" t="s">
        <v>99</v>
      </c>
      <c r="E100" s="289"/>
      <c r="F100" s="289"/>
      <c r="G100" s="289"/>
      <c r="H100" s="289"/>
      <c r="I100" s="96"/>
      <c r="J100" s="289" t="s">
        <v>100</v>
      </c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7">
        <f>'007 - Ležaté potrubí v 1....'!J30</f>
        <v>0</v>
      </c>
      <c r="AH100" s="288"/>
      <c r="AI100" s="288"/>
      <c r="AJ100" s="288"/>
      <c r="AK100" s="288"/>
      <c r="AL100" s="288"/>
      <c r="AM100" s="288"/>
      <c r="AN100" s="287">
        <f t="shared" si="0"/>
        <v>0</v>
      </c>
      <c r="AO100" s="288"/>
      <c r="AP100" s="288"/>
      <c r="AQ100" s="97" t="s">
        <v>83</v>
      </c>
      <c r="AR100" s="98"/>
      <c r="AS100" s="99">
        <v>0</v>
      </c>
      <c r="AT100" s="100">
        <f t="shared" si="1"/>
        <v>0</v>
      </c>
      <c r="AU100" s="101">
        <f>'007 - Ležaté potrubí v 1....'!P120</f>
        <v>0</v>
      </c>
      <c r="AV100" s="100">
        <f>'007 - Ležaté potrubí v 1....'!J33</f>
        <v>0</v>
      </c>
      <c r="AW100" s="100">
        <f>'007 - Ležaté potrubí v 1....'!J34</f>
        <v>0</v>
      </c>
      <c r="AX100" s="100">
        <f>'007 - Ležaté potrubí v 1....'!J35</f>
        <v>0</v>
      </c>
      <c r="AY100" s="100">
        <f>'007 - Ležaté potrubí v 1....'!J36</f>
        <v>0</v>
      </c>
      <c r="AZ100" s="100">
        <f>'007 - Ležaté potrubí v 1....'!F33</f>
        <v>0</v>
      </c>
      <c r="BA100" s="100">
        <f>'007 - Ležaté potrubí v 1....'!F34</f>
        <v>0</v>
      </c>
      <c r="BB100" s="100">
        <f>'007 - Ležaté potrubí v 1....'!F35</f>
        <v>0</v>
      </c>
      <c r="BC100" s="100">
        <f>'007 - Ležaté potrubí v 1....'!F36</f>
        <v>0</v>
      </c>
      <c r="BD100" s="102">
        <f>'007 - Ležaté potrubí v 1....'!F37</f>
        <v>0</v>
      </c>
      <c r="BT100" s="103" t="s">
        <v>84</v>
      </c>
      <c r="BV100" s="103" t="s">
        <v>78</v>
      </c>
      <c r="BW100" s="103" t="s">
        <v>101</v>
      </c>
      <c r="BX100" s="103" t="s">
        <v>5</v>
      </c>
      <c r="CL100" s="103" t="s">
        <v>1</v>
      </c>
      <c r="CM100" s="103" t="s">
        <v>86</v>
      </c>
    </row>
    <row r="101" spans="1:91" s="7" customFormat="1" ht="16.5" customHeight="1">
      <c r="A101" s="93" t="s">
        <v>80</v>
      </c>
      <c r="B101" s="94"/>
      <c r="C101" s="95"/>
      <c r="D101" s="289" t="s">
        <v>102</v>
      </c>
      <c r="E101" s="289"/>
      <c r="F101" s="289"/>
      <c r="G101" s="289"/>
      <c r="H101" s="289"/>
      <c r="I101" s="96"/>
      <c r="J101" s="289" t="s">
        <v>103</v>
      </c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7">
        <f>'008 - VRN'!J30</f>
        <v>0</v>
      </c>
      <c r="AH101" s="288"/>
      <c r="AI101" s="288"/>
      <c r="AJ101" s="288"/>
      <c r="AK101" s="288"/>
      <c r="AL101" s="288"/>
      <c r="AM101" s="288"/>
      <c r="AN101" s="287">
        <f t="shared" si="0"/>
        <v>0</v>
      </c>
      <c r="AO101" s="288"/>
      <c r="AP101" s="288"/>
      <c r="AQ101" s="97" t="s">
        <v>83</v>
      </c>
      <c r="AR101" s="98"/>
      <c r="AS101" s="104">
        <v>0</v>
      </c>
      <c r="AT101" s="105">
        <f t="shared" si="1"/>
        <v>0</v>
      </c>
      <c r="AU101" s="106">
        <f>'008 - VRN'!P120</f>
        <v>0</v>
      </c>
      <c r="AV101" s="105">
        <f>'008 - VRN'!J33</f>
        <v>0</v>
      </c>
      <c r="AW101" s="105">
        <f>'008 - VRN'!J34</f>
        <v>0</v>
      </c>
      <c r="AX101" s="105">
        <f>'008 - VRN'!J35</f>
        <v>0</v>
      </c>
      <c r="AY101" s="105">
        <f>'008 - VRN'!J36</f>
        <v>0</v>
      </c>
      <c r="AZ101" s="105">
        <f>'008 - VRN'!F33</f>
        <v>0</v>
      </c>
      <c r="BA101" s="105">
        <f>'008 - VRN'!F34</f>
        <v>0</v>
      </c>
      <c r="BB101" s="105">
        <f>'008 - VRN'!F35</f>
        <v>0</v>
      </c>
      <c r="BC101" s="105">
        <f>'008 - VRN'!F36</f>
        <v>0</v>
      </c>
      <c r="BD101" s="107">
        <f>'008 - VRN'!F37</f>
        <v>0</v>
      </c>
      <c r="BT101" s="103" t="s">
        <v>84</v>
      </c>
      <c r="BV101" s="103" t="s">
        <v>78</v>
      </c>
      <c r="BW101" s="103" t="s">
        <v>104</v>
      </c>
      <c r="BX101" s="103" t="s">
        <v>5</v>
      </c>
      <c r="CL101" s="103" t="s">
        <v>1</v>
      </c>
      <c r="CM101" s="103" t="s">
        <v>86</v>
      </c>
    </row>
    <row r="102" spans="1:91" s="2" customFormat="1" ht="30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9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39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</sheetData>
  <sheetProtection algorithmName="SHA-512" hashValue="+sFC+HmeHDVveM3PWtnO2StKIoUowmR7kSjjvIX+MAuLGBORIOaNHrGCXSQYBIKw/0NKbnPSs48lU/3TRdTcbw==" saltValue="Yxvkp7nxPXueG8GVxSZv2jWrkVzrrkF5CEWdFe9cZcfgS1OloG+EWyrjDrD3/8aGCsnPnG/4m4nCK6iz0FHUyw==" spinCount="100000" sheet="1" objects="1" scenarios="1" formatColumns="0" formatRows="0"/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001 - HYG. ZÁZ. 1.NP UČITELÉ'!C2" display="/" xr:uid="{00000000-0004-0000-0000-000000000000}"/>
    <hyperlink ref="A96" location="'002 - HYG. ZAŘ. 2.NP UČITELÉ'!C2" display="/" xr:uid="{00000000-0004-0000-0000-000001000000}"/>
    <hyperlink ref="A97" location="'003 - HYG. ZAŘÍZENÍ 3.NP'!C2" display="/" xr:uid="{00000000-0004-0000-0000-000002000000}"/>
    <hyperlink ref="A98" location="'004 - HYG. ZAŘ. 1.NP U TĚ...'!C2" display="/" xr:uid="{00000000-0004-0000-0000-000003000000}"/>
    <hyperlink ref="A99" location="'005 - Elektro'!C2" display="/" xr:uid="{00000000-0004-0000-0000-000004000000}"/>
    <hyperlink ref="A100" location="'007 - Ležaté potrubí v 1....'!C2" display="/" xr:uid="{00000000-0004-0000-0000-000005000000}"/>
    <hyperlink ref="A101" location="'008 - VRN'!C2" display="/" xr:uid="{00000000-0004-0000-0000-000006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6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7" t="s">
        <v>85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1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26.25" customHeight="1">
      <c r="B7" s="20"/>
      <c r="E7" s="311" t="str">
        <f>'Rekapitulace stavby'!K6</f>
        <v>Stavební úpravy záchodků v objektu VOŠS a SŠS Vysoké Mýto v ul. Komenského 1-II</v>
      </c>
      <c r="F7" s="312"/>
      <c r="G7" s="312"/>
      <c r="H7" s="312"/>
      <c r="L7" s="20"/>
    </row>
    <row r="8" spans="1:46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3" t="s">
        <v>107</v>
      </c>
      <c r="F9" s="314"/>
      <c r="G9" s="314"/>
      <c r="H9" s="31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11. 11. 2022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7" t="s">
        <v>1</v>
      </c>
      <c r="F27" s="317"/>
      <c r="G27" s="317"/>
      <c r="H27" s="31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ROUND(J129,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ROUND((SUM(BE129:BE265)),  2)</f>
        <v>0</v>
      </c>
      <c r="G33" s="34"/>
      <c r="H33" s="34"/>
      <c r="I33" s="124">
        <v>0.21</v>
      </c>
      <c r="J33" s="123">
        <f>ROUND(((SUM(BE129:BE265))*I33),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ROUND((SUM(BF129:BF265)),  2)</f>
        <v>0</v>
      </c>
      <c r="G34" s="34"/>
      <c r="H34" s="34"/>
      <c r="I34" s="124">
        <v>0.15</v>
      </c>
      <c r="J34" s="123">
        <f>ROUND(((SUM(BF129:BF265))*I34),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43</v>
      </c>
      <c r="F35" s="123">
        <f>ROUND((SUM(BG129:BG265)),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44</v>
      </c>
      <c r="F36" s="123">
        <f>ROUND((SUM(BH129:BH265)),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45</v>
      </c>
      <c r="F37" s="123">
        <f>ROUND((SUM(BI129:BI265)),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26.25" customHeight="1">
      <c r="A85" s="34"/>
      <c r="B85" s="35"/>
      <c r="C85" s="36"/>
      <c r="D85" s="36"/>
      <c r="E85" s="309" t="str">
        <f>E7</f>
        <v>Stavební úpravy záchodků v objektu VOŠS a SŠS Vysoké Mýto v ul. Komenského 1-II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90" t="str">
        <f>E9</f>
        <v>001 - HYG. ZÁZ. 1.NP UČITELÉ</v>
      </c>
      <c r="F87" s="308"/>
      <c r="G87" s="308"/>
      <c r="H87" s="30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poz. p.č. 230/1 a 232/3 v k.ú. Vysoké Mýto</v>
      </c>
      <c r="G89" s="36"/>
      <c r="H89" s="36"/>
      <c r="I89" s="29" t="s">
        <v>22</v>
      </c>
      <c r="J89" s="66" t="str">
        <f>IF(J12="","",J12)</f>
        <v>11. 11. 2022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VOŠ stavební a Střední škola stavební Vysové Mýto</v>
      </c>
      <c r="G91" s="36"/>
      <c r="H91" s="36"/>
      <c r="I91" s="29" t="s">
        <v>30</v>
      </c>
      <c r="J91" s="32" t="str">
        <f>E21</f>
        <v>Ing. David Karbulka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J129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1:31" s="9" customFormat="1" ht="24.95" customHeight="1">
      <c r="B97" s="147"/>
      <c r="C97" s="148"/>
      <c r="D97" s="149" t="s">
        <v>113</v>
      </c>
      <c r="E97" s="150"/>
      <c r="F97" s="150"/>
      <c r="G97" s="150"/>
      <c r="H97" s="150"/>
      <c r="I97" s="150"/>
      <c r="J97" s="151">
        <f>J130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114</v>
      </c>
      <c r="E98" s="156"/>
      <c r="F98" s="156"/>
      <c r="G98" s="156"/>
      <c r="H98" s="156"/>
      <c r="I98" s="156"/>
      <c r="J98" s="157">
        <f>J131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115</v>
      </c>
      <c r="E99" s="156"/>
      <c r="F99" s="156"/>
      <c r="G99" s="156"/>
      <c r="H99" s="156"/>
      <c r="I99" s="156"/>
      <c r="J99" s="157">
        <f>J149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116</v>
      </c>
      <c r="E100" s="156"/>
      <c r="F100" s="156"/>
      <c r="G100" s="156"/>
      <c r="H100" s="156"/>
      <c r="I100" s="156"/>
      <c r="J100" s="157">
        <f>J177</f>
        <v>0</v>
      </c>
      <c r="K100" s="154"/>
      <c r="L100" s="158"/>
    </row>
    <row r="101" spans="1:31" s="10" customFormat="1" ht="19.899999999999999" customHeight="1">
      <c r="B101" s="153"/>
      <c r="C101" s="154"/>
      <c r="D101" s="155" t="s">
        <v>117</v>
      </c>
      <c r="E101" s="156"/>
      <c r="F101" s="156"/>
      <c r="G101" s="156"/>
      <c r="H101" s="156"/>
      <c r="I101" s="156"/>
      <c r="J101" s="157">
        <f>J183</f>
        <v>0</v>
      </c>
      <c r="K101" s="154"/>
      <c r="L101" s="158"/>
    </row>
    <row r="102" spans="1:31" s="9" customFormat="1" ht="24.95" customHeight="1">
      <c r="B102" s="147"/>
      <c r="C102" s="148"/>
      <c r="D102" s="149" t="s">
        <v>118</v>
      </c>
      <c r="E102" s="150"/>
      <c r="F102" s="150"/>
      <c r="G102" s="150"/>
      <c r="H102" s="150"/>
      <c r="I102" s="150"/>
      <c r="J102" s="151">
        <f>J185</f>
        <v>0</v>
      </c>
      <c r="K102" s="148"/>
      <c r="L102" s="152"/>
    </row>
    <row r="103" spans="1:31" s="10" customFormat="1" ht="19.899999999999999" customHeight="1">
      <c r="B103" s="153"/>
      <c r="C103" s="154"/>
      <c r="D103" s="155" t="s">
        <v>119</v>
      </c>
      <c r="E103" s="156"/>
      <c r="F103" s="156"/>
      <c r="G103" s="156"/>
      <c r="H103" s="156"/>
      <c r="I103" s="156"/>
      <c r="J103" s="157">
        <f>J186</f>
        <v>0</v>
      </c>
      <c r="K103" s="154"/>
      <c r="L103" s="158"/>
    </row>
    <row r="104" spans="1:31" s="10" customFormat="1" ht="19.899999999999999" customHeight="1">
      <c r="B104" s="153"/>
      <c r="C104" s="154"/>
      <c r="D104" s="155" t="s">
        <v>120</v>
      </c>
      <c r="E104" s="156"/>
      <c r="F104" s="156"/>
      <c r="G104" s="156"/>
      <c r="H104" s="156"/>
      <c r="I104" s="156"/>
      <c r="J104" s="157">
        <f>J190</f>
        <v>0</v>
      </c>
      <c r="K104" s="154"/>
      <c r="L104" s="158"/>
    </row>
    <row r="105" spans="1:31" s="10" customFormat="1" ht="19.899999999999999" customHeight="1">
      <c r="B105" s="153"/>
      <c r="C105" s="154"/>
      <c r="D105" s="155" t="s">
        <v>121</v>
      </c>
      <c r="E105" s="156"/>
      <c r="F105" s="156"/>
      <c r="G105" s="156"/>
      <c r="H105" s="156"/>
      <c r="I105" s="156"/>
      <c r="J105" s="157">
        <f>J193</f>
        <v>0</v>
      </c>
      <c r="K105" s="154"/>
      <c r="L105" s="158"/>
    </row>
    <row r="106" spans="1:31" s="10" customFormat="1" ht="19.899999999999999" customHeight="1">
      <c r="B106" s="153"/>
      <c r="C106" s="154"/>
      <c r="D106" s="155" t="s">
        <v>122</v>
      </c>
      <c r="E106" s="156"/>
      <c r="F106" s="156"/>
      <c r="G106" s="156"/>
      <c r="H106" s="156"/>
      <c r="I106" s="156"/>
      <c r="J106" s="157">
        <f>J214</f>
        <v>0</v>
      </c>
      <c r="K106" s="154"/>
      <c r="L106" s="158"/>
    </row>
    <row r="107" spans="1:31" s="10" customFormat="1" ht="19.899999999999999" customHeight="1">
      <c r="B107" s="153"/>
      <c r="C107" s="154"/>
      <c r="D107" s="155" t="s">
        <v>123</v>
      </c>
      <c r="E107" s="156"/>
      <c r="F107" s="156"/>
      <c r="G107" s="156"/>
      <c r="H107" s="156"/>
      <c r="I107" s="156"/>
      <c r="J107" s="157">
        <f>J216</f>
        <v>0</v>
      </c>
      <c r="K107" s="154"/>
      <c r="L107" s="158"/>
    </row>
    <row r="108" spans="1:31" s="10" customFormat="1" ht="19.899999999999999" customHeight="1">
      <c r="B108" s="153"/>
      <c r="C108" s="154"/>
      <c r="D108" s="155" t="s">
        <v>124</v>
      </c>
      <c r="E108" s="156"/>
      <c r="F108" s="156"/>
      <c r="G108" s="156"/>
      <c r="H108" s="156"/>
      <c r="I108" s="156"/>
      <c r="J108" s="157">
        <f>J230</f>
        <v>0</v>
      </c>
      <c r="K108" s="154"/>
      <c r="L108" s="158"/>
    </row>
    <row r="109" spans="1:31" s="10" customFormat="1" ht="19.899999999999999" customHeight="1">
      <c r="B109" s="153"/>
      <c r="C109" s="154"/>
      <c r="D109" s="155" t="s">
        <v>125</v>
      </c>
      <c r="E109" s="156"/>
      <c r="F109" s="156"/>
      <c r="G109" s="156"/>
      <c r="H109" s="156"/>
      <c r="I109" s="156"/>
      <c r="J109" s="157">
        <f>J250</f>
        <v>0</v>
      </c>
      <c r="K109" s="154"/>
      <c r="L109" s="158"/>
    </row>
    <row r="110" spans="1:31" s="2" customFormat="1" ht="21.7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5" customHeight="1">
      <c r="A115" s="34"/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5" customHeight="1">
      <c r="A116" s="34"/>
      <c r="B116" s="35"/>
      <c r="C116" s="23" t="s">
        <v>126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16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6.25" customHeight="1">
      <c r="A119" s="34"/>
      <c r="B119" s="35"/>
      <c r="C119" s="36"/>
      <c r="D119" s="36"/>
      <c r="E119" s="309" t="str">
        <f>E7</f>
        <v>Stavební úpravy záchodků v objektu VOŠS a SŠS Vysoké Mýto v ul. Komenského 1-II</v>
      </c>
      <c r="F119" s="310"/>
      <c r="G119" s="310"/>
      <c r="H119" s="310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106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90" t="str">
        <f>E9</f>
        <v>001 - HYG. ZÁZ. 1.NP UČITELÉ</v>
      </c>
      <c r="F121" s="308"/>
      <c r="G121" s="308"/>
      <c r="H121" s="308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F12</f>
        <v>na poz. p.č. 230/1 a 232/3 v k.ú. Vysoké Mýto</v>
      </c>
      <c r="G123" s="36"/>
      <c r="H123" s="36"/>
      <c r="I123" s="29" t="s">
        <v>22</v>
      </c>
      <c r="J123" s="66" t="str">
        <f>IF(J12="","",J12)</f>
        <v>11. 11. 2022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24</v>
      </c>
      <c r="D125" s="36"/>
      <c r="E125" s="36"/>
      <c r="F125" s="27" t="str">
        <f>E15</f>
        <v>VOŠ stavební a Střední škola stavební Vysové Mýto</v>
      </c>
      <c r="G125" s="36"/>
      <c r="H125" s="36"/>
      <c r="I125" s="29" t="s">
        <v>30</v>
      </c>
      <c r="J125" s="32" t="str">
        <f>E21</f>
        <v>Ing. David Karbulka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28</v>
      </c>
      <c r="D126" s="36"/>
      <c r="E126" s="36"/>
      <c r="F126" s="27" t="str">
        <f>IF(E18="","",E18)</f>
        <v>Vyplň údaj</v>
      </c>
      <c r="G126" s="36"/>
      <c r="H126" s="36"/>
      <c r="I126" s="29" t="s">
        <v>33</v>
      </c>
      <c r="J126" s="32" t="str">
        <f>E24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59"/>
      <c r="B128" s="160"/>
      <c r="C128" s="161" t="s">
        <v>127</v>
      </c>
      <c r="D128" s="162" t="s">
        <v>61</v>
      </c>
      <c r="E128" s="162" t="s">
        <v>57</v>
      </c>
      <c r="F128" s="162" t="s">
        <v>58</v>
      </c>
      <c r="G128" s="162" t="s">
        <v>128</v>
      </c>
      <c r="H128" s="162" t="s">
        <v>129</v>
      </c>
      <c r="I128" s="162" t="s">
        <v>130</v>
      </c>
      <c r="J128" s="163" t="s">
        <v>110</v>
      </c>
      <c r="K128" s="164" t="s">
        <v>131</v>
      </c>
      <c r="L128" s="165"/>
      <c r="M128" s="75" t="s">
        <v>1</v>
      </c>
      <c r="N128" s="76" t="s">
        <v>40</v>
      </c>
      <c r="O128" s="76" t="s">
        <v>132</v>
      </c>
      <c r="P128" s="76" t="s">
        <v>133</v>
      </c>
      <c r="Q128" s="76" t="s">
        <v>134</v>
      </c>
      <c r="R128" s="76" t="s">
        <v>135</v>
      </c>
      <c r="S128" s="76" t="s">
        <v>136</v>
      </c>
      <c r="T128" s="77" t="s">
        <v>137</v>
      </c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</row>
    <row r="129" spans="1:65" s="2" customFormat="1" ht="22.9" customHeight="1">
      <c r="A129" s="34"/>
      <c r="B129" s="35"/>
      <c r="C129" s="82" t="s">
        <v>138</v>
      </c>
      <c r="D129" s="36"/>
      <c r="E129" s="36"/>
      <c r="F129" s="36"/>
      <c r="G129" s="36"/>
      <c r="H129" s="36"/>
      <c r="I129" s="36"/>
      <c r="J129" s="166">
        <f>BK129</f>
        <v>0</v>
      </c>
      <c r="K129" s="36"/>
      <c r="L129" s="39"/>
      <c r="M129" s="78"/>
      <c r="N129" s="167"/>
      <c r="O129" s="79"/>
      <c r="P129" s="168">
        <f>P130+P185</f>
        <v>0</v>
      </c>
      <c r="Q129" s="79"/>
      <c r="R129" s="168">
        <f>R130+R185</f>
        <v>1.1453976400000001</v>
      </c>
      <c r="S129" s="79"/>
      <c r="T129" s="169">
        <f>T130+T185</f>
        <v>1.7251648000000002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75</v>
      </c>
      <c r="AU129" s="17" t="s">
        <v>112</v>
      </c>
      <c r="BK129" s="170">
        <f>BK130+BK185</f>
        <v>0</v>
      </c>
    </row>
    <row r="130" spans="1:65" s="12" customFormat="1" ht="25.9" customHeight="1">
      <c r="B130" s="171"/>
      <c r="C130" s="172"/>
      <c r="D130" s="173" t="s">
        <v>75</v>
      </c>
      <c r="E130" s="174" t="s">
        <v>139</v>
      </c>
      <c r="F130" s="174" t="s">
        <v>140</v>
      </c>
      <c r="G130" s="172"/>
      <c r="H130" s="172"/>
      <c r="I130" s="175"/>
      <c r="J130" s="176">
        <f>BK130</f>
        <v>0</v>
      </c>
      <c r="K130" s="172"/>
      <c r="L130" s="177"/>
      <c r="M130" s="178"/>
      <c r="N130" s="179"/>
      <c r="O130" s="179"/>
      <c r="P130" s="180">
        <f>P131+P149+P177+P183</f>
        <v>0</v>
      </c>
      <c r="Q130" s="179"/>
      <c r="R130" s="180">
        <f>R131+R149+R177+R183</f>
        <v>0.42519116000000007</v>
      </c>
      <c r="S130" s="179"/>
      <c r="T130" s="181">
        <f>T131+T149+T177+T183</f>
        <v>0.95520400000000016</v>
      </c>
      <c r="AR130" s="182" t="s">
        <v>84</v>
      </c>
      <c r="AT130" s="183" t="s">
        <v>75</v>
      </c>
      <c r="AU130" s="183" t="s">
        <v>76</v>
      </c>
      <c r="AY130" s="182" t="s">
        <v>141</v>
      </c>
      <c r="BK130" s="184">
        <f>BK131+BK149+BK177+BK183</f>
        <v>0</v>
      </c>
    </row>
    <row r="131" spans="1:65" s="12" customFormat="1" ht="22.9" customHeight="1">
      <c r="B131" s="171"/>
      <c r="C131" s="172"/>
      <c r="D131" s="173" t="s">
        <v>75</v>
      </c>
      <c r="E131" s="185" t="s">
        <v>142</v>
      </c>
      <c r="F131" s="185" t="s">
        <v>143</v>
      </c>
      <c r="G131" s="172"/>
      <c r="H131" s="172"/>
      <c r="I131" s="175"/>
      <c r="J131" s="186">
        <f>BK131</f>
        <v>0</v>
      </c>
      <c r="K131" s="172"/>
      <c r="L131" s="177"/>
      <c r="M131" s="178"/>
      <c r="N131" s="179"/>
      <c r="O131" s="179"/>
      <c r="P131" s="180">
        <f>SUM(P132:P148)</f>
        <v>0</v>
      </c>
      <c r="Q131" s="179"/>
      <c r="R131" s="180">
        <f>SUM(R132:R148)</f>
        <v>0.42239896000000005</v>
      </c>
      <c r="S131" s="179"/>
      <c r="T131" s="181">
        <f>SUM(T132:T148)</f>
        <v>0</v>
      </c>
      <c r="AR131" s="182" t="s">
        <v>84</v>
      </c>
      <c r="AT131" s="183" t="s">
        <v>75</v>
      </c>
      <c r="AU131" s="183" t="s">
        <v>84</v>
      </c>
      <c r="AY131" s="182" t="s">
        <v>141</v>
      </c>
      <c r="BK131" s="184">
        <f>SUM(BK132:BK148)</f>
        <v>0</v>
      </c>
    </row>
    <row r="132" spans="1:65" s="2" customFormat="1" ht="24.2" customHeight="1">
      <c r="A132" s="34"/>
      <c r="B132" s="35"/>
      <c r="C132" s="187" t="s">
        <v>84</v>
      </c>
      <c r="D132" s="187" t="s">
        <v>144</v>
      </c>
      <c r="E132" s="188" t="s">
        <v>145</v>
      </c>
      <c r="F132" s="189" t="s">
        <v>146</v>
      </c>
      <c r="G132" s="190" t="s">
        <v>147</v>
      </c>
      <c r="H132" s="191">
        <v>4.5999999999999996</v>
      </c>
      <c r="I132" s="192"/>
      <c r="J132" s="193">
        <f>ROUND(I132*H132,2)</f>
        <v>0</v>
      </c>
      <c r="K132" s="194"/>
      <c r="L132" s="39"/>
      <c r="M132" s="195" t="s">
        <v>1</v>
      </c>
      <c r="N132" s="196" t="s">
        <v>41</v>
      </c>
      <c r="O132" s="71"/>
      <c r="P132" s="197">
        <f>O132*H132</f>
        <v>0</v>
      </c>
      <c r="Q132" s="197">
        <v>3.0000000000000001E-3</v>
      </c>
      <c r="R132" s="197">
        <f>Q132*H132</f>
        <v>1.38E-2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148</v>
      </c>
      <c r="AT132" s="199" t="s">
        <v>144</v>
      </c>
      <c r="AU132" s="199" t="s">
        <v>86</v>
      </c>
      <c r="AY132" s="17" t="s">
        <v>141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84</v>
      </c>
      <c r="BK132" s="200">
        <f>ROUND(I132*H132,2)</f>
        <v>0</v>
      </c>
      <c r="BL132" s="17" t="s">
        <v>148</v>
      </c>
      <c r="BM132" s="199" t="s">
        <v>149</v>
      </c>
    </row>
    <row r="133" spans="1:65" s="2" customFormat="1" ht="16.5" customHeight="1">
      <c r="A133" s="34"/>
      <c r="B133" s="35"/>
      <c r="C133" s="187" t="s">
        <v>86</v>
      </c>
      <c r="D133" s="187" t="s">
        <v>144</v>
      </c>
      <c r="E133" s="188" t="s">
        <v>150</v>
      </c>
      <c r="F133" s="189" t="s">
        <v>151</v>
      </c>
      <c r="G133" s="190" t="s">
        <v>147</v>
      </c>
      <c r="H133" s="191">
        <v>5.3380000000000001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41</v>
      </c>
      <c r="O133" s="71"/>
      <c r="P133" s="197">
        <f>O133*H133</f>
        <v>0</v>
      </c>
      <c r="Q133" s="197">
        <v>6.4999999999999997E-3</v>
      </c>
      <c r="R133" s="197">
        <f>Q133*H133</f>
        <v>3.4696999999999999E-2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148</v>
      </c>
      <c r="AT133" s="199" t="s">
        <v>144</v>
      </c>
      <c r="AU133" s="199" t="s">
        <v>86</v>
      </c>
      <c r="AY133" s="17" t="s">
        <v>141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84</v>
      </c>
      <c r="BK133" s="200">
        <f>ROUND(I133*H133,2)</f>
        <v>0</v>
      </c>
      <c r="BL133" s="17" t="s">
        <v>148</v>
      </c>
      <c r="BM133" s="199" t="s">
        <v>152</v>
      </c>
    </row>
    <row r="134" spans="1:65" s="13" customFormat="1">
      <c r="B134" s="201"/>
      <c r="C134" s="202"/>
      <c r="D134" s="203" t="s">
        <v>153</v>
      </c>
      <c r="E134" s="204" t="s">
        <v>1</v>
      </c>
      <c r="F134" s="205" t="s">
        <v>154</v>
      </c>
      <c r="G134" s="202"/>
      <c r="H134" s="204" t="s">
        <v>1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153</v>
      </c>
      <c r="AU134" s="211" t="s">
        <v>86</v>
      </c>
      <c r="AV134" s="13" t="s">
        <v>84</v>
      </c>
      <c r="AW134" s="13" t="s">
        <v>32</v>
      </c>
      <c r="AX134" s="13" t="s">
        <v>76</v>
      </c>
      <c r="AY134" s="211" t="s">
        <v>141</v>
      </c>
    </row>
    <row r="135" spans="1:65" s="14" customFormat="1">
      <c r="B135" s="212"/>
      <c r="C135" s="213"/>
      <c r="D135" s="203" t="s">
        <v>153</v>
      </c>
      <c r="E135" s="214" t="s">
        <v>1</v>
      </c>
      <c r="F135" s="215" t="s">
        <v>155</v>
      </c>
      <c r="G135" s="213"/>
      <c r="H135" s="216">
        <v>5.3380000000000001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153</v>
      </c>
      <c r="AU135" s="222" t="s">
        <v>86</v>
      </c>
      <c r="AV135" s="14" t="s">
        <v>86</v>
      </c>
      <c r="AW135" s="14" t="s">
        <v>32</v>
      </c>
      <c r="AX135" s="14" t="s">
        <v>84</v>
      </c>
      <c r="AY135" s="222" t="s">
        <v>141</v>
      </c>
    </row>
    <row r="136" spans="1:65" s="2" customFormat="1" ht="24.2" customHeight="1">
      <c r="A136" s="34"/>
      <c r="B136" s="35"/>
      <c r="C136" s="187" t="s">
        <v>156</v>
      </c>
      <c r="D136" s="187" t="s">
        <v>144</v>
      </c>
      <c r="E136" s="188" t="s">
        <v>157</v>
      </c>
      <c r="F136" s="189" t="s">
        <v>158</v>
      </c>
      <c r="G136" s="190" t="s">
        <v>147</v>
      </c>
      <c r="H136" s="191">
        <v>4.4160000000000004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41</v>
      </c>
      <c r="O136" s="71"/>
      <c r="P136" s="197">
        <f>O136*H136</f>
        <v>0</v>
      </c>
      <c r="Q136" s="197">
        <v>2.5999999999999998E-4</v>
      </c>
      <c r="R136" s="197">
        <f>Q136*H136</f>
        <v>1.1481600000000001E-3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148</v>
      </c>
      <c r="AT136" s="199" t="s">
        <v>144</v>
      </c>
      <c r="AU136" s="199" t="s">
        <v>86</v>
      </c>
      <c r="AY136" s="17" t="s">
        <v>141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84</v>
      </c>
      <c r="BK136" s="200">
        <f>ROUND(I136*H136,2)</f>
        <v>0</v>
      </c>
      <c r="BL136" s="17" t="s">
        <v>148</v>
      </c>
      <c r="BM136" s="199" t="s">
        <v>159</v>
      </c>
    </row>
    <row r="137" spans="1:65" s="2" customFormat="1" ht="24.2" customHeight="1">
      <c r="A137" s="34"/>
      <c r="B137" s="35"/>
      <c r="C137" s="187" t="s">
        <v>148</v>
      </c>
      <c r="D137" s="187" t="s">
        <v>144</v>
      </c>
      <c r="E137" s="188" t="s">
        <v>160</v>
      </c>
      <c r="F137" s="189" t="s">
        <v>161</v>
      </c>
      <c r="G137" s="190" t="s">
        <v>147</v>
      </c>
      <c r="H137" s="191">
        <v>4.4160000000000004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41</v>
      </c>
      <c r="O137" s="71"/>
      <c r="P137" s="197">
        <f>O137*H137</f>
        <v>0</v>
      </c>
      <c r="Q137" s="197">
        <v>3.0000000000000001E-3</v>
      </c>
      <c r="R137" s="197">
        <f>Q137*H137</f>
        <v>1.3248000000000001E-2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148</v>
      </c>
      <c r="AT137" s="199" t="s">
        <v>144</v>
      </c>
      <c r="AU137" s="199" t="s">
        <v>86</v>
      </c>
      <c r="AY137" s="17" t="s">
        <v>141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84</v>
      </c>
      <c r="BK137" s="200">
        <f>ROUND(I137*H137,2)</f>
        <v>0</v>
      </c>
      <c r="BL137" s="17" t="s">
        <v>148</v>
      </c>
      <c r="BM137" s="199" t="s">
        <v>162</v>
      </c>
    </row>
    <row r="138" spans="1:65" s="13" customFormat="1">
      <c r="B138" s="201"/>
      <c r="C138" s="202"/>
      <c r="D138" s="203" t="s">
        <v>153</v>
      </c>
      <c r="E138" s="204" t="s">
        <v>1</v>
      </c>
      <c r="F138" s="205" t="s">
        <v>163</v>
      </c>
      <c r="G138" s="202"/>
      <c r="H138" s="204" t="s">
        <v>1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153</v>
      </c>
      <c r="AU138" s="211" t="s">
        <v>86</v>
      </c>
      <c r="AV138" s="13" t="s">
        <v>84</v>
      </c>
      <c r="AW138" s="13" t="s">
        <v>32</v>
      </c>
      <c r="AX138" s="13" t="s">
        <v>76</v>
      </c>
      <c r="AY138" s="211" t="s">
        <v>141</v>
      </c>
    </row>
    <row r="139" spans="1:65" s="14" customFormat="1">
      <c r="B139" s="212"/>
      <c r="C139" s="213"/>
      <c r="D139" s="203" t="s">
        <v>153</v>
      </c>
      <c r="E139" s="214" t="s">
        <v>1</v>
      </c>
      <c r="F139" s="215" t="s">
        <v>164</v>
      </c>
      <c r="G139" s="213"/>
      <c r="H139" s="216">
        <v>4.4160000000000004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153</v>
      </c>
      <c r="AU139" s="222" t="s">
        <v>86</v>
      </c>
      <c r="AV139" s="14" t="s">
        <v>86</v>
      </c>
      <c r="AW139" s="14" t="s">
        <v>32</v>
      </c>
      <c r="AX139" s="14" t="s">
        <v>84</v>
      </c>
      <c r="AY139" s="222" t="s">
        <v>141</v>
      </c>
    </row>
    <row r="140" spans="1:65" s="2" customFormat="1" ht="16.5" customHeight="1">
      <c r="A140" s="34"/>
      <c r="B140" s="35"/>
      <c r="C140" s="187" t="s">
        <v>165</v>
      </c>
      <c r="D140" s="187" t="s">
        <v>144</v>
      </c>
      <c r="E140" s="188" t="s">
        <v>166</v>
      </c>
      <c r="F140" s="189" t="s">
        <v>167</v>
      </c>
      <c r="G140" s="190" t="s">
        <v>147</v>
      </c>
      <c r="H140" s="191">
        <v>1.28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41</v>
      </c>
      <c r="O140" s="71"/>
      <c r="P140" s="197">
        <f>O140*H140</f>
        <v>0</v>
      </c>
      <c r="Q140" s="197">
        <v>3.2730000000000002E-2</v>
      </c>
      <c r="R140" s="197">
        <f>Q140*H140</f>
        <v>4.1894400000000005E-2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148</v>
      </c>
      <c r="AT140" s="199" t="s">
        <v>144</v>
      </c>
      <c r="AU140" s="199" t="s">
        <v>86</v>
      </c>
      <c r="AY140" s="17" t="s">
        <v>141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84</v>
      </c>
      <c r="BK140" s="200">
        <f>ROUND(I140*H140,2)</f>
        <v>0</v>
      </c>
      <c r="BL140" s="17" t="s">
        <v>148</v>
      </c>
      <c r="BM140" s="199" t="s">
        <v>168</v>
      </c>
    </row>
    <row r="141" spans="1:65" s="14" customFormat="1">
      <c r="B141" s="212"/>
      <c r="C141" s="213"/>
      <c r="D141" s="203" t="s">
        <v>153</v>
      </c>
      <c r="E141" s="214" t="s">
        <v>1</v>
      </c>
      <c r="F141" s="215" t="s">
        <v>169</v>
      </c>
      <c r="G141" s="213"/>
      <c r="H141" s="216">
        <v>1.28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153</v>
      </c>
      <c r="AU141" s="222" t="s">
        <v>86</v>
      </c>
      <c r="AV141" s="14" t="s">
        <v>86</v>
      </c>
      <c r="AW141" s="14" t="s">
        <v>32</v>
      </c>
      <c r="AX141" s="14" t="s">
        <v>84</v>
      </c>
      <c r="AY141" s="222" t="s">
        <v>141</v>
      </c>
    </row>
    <row r="142" spans="1:65" s="2" customFormat="1" ht="24.2" customHeight="1">
      <c r="A142" s="34"/>
      <c r="B142" s="35"/>
      <c r="C142" s="187" t="s">
        <v>142</v>
      </c>
      <c r="D142" s="187" t="s">
        <v>144</v>
      </c>
      <c r="E142" s="188" t="s">
        <v>170</v>
      </c>
      <c r="F142" s="189" t="s">
        <v>171</v>
      </c>
      <c r="G142" s="190" t="s">
        <v>147</v>
      </c>
      <c r="H142" s="191">
        <v>5.3380000000000001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41</v>
      </c>
      <c r="O142" s="71"/>
      <c r="P142" s="197">
        <f>O142*H142</f>
        <v>0</v>
      </c>
      <c r="Q142" s="197">
        <v>1.54E-2</v>
      </c>
      <c r="R142" s="197">
        <f>Q142*H142</f>
        <v>8.2205200000000006E-2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148</v>
      </c>
      <c r="AT142" s="199" t="s">
        <v>144</v>
      </c>
      <c r="AU142" s="199" t="s">
        <v>86</v>
      </c>
      <c r="AY142" s="17" t="s">
        <v>141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84</v>
      </c>
      <c r="BK142" s="200">
        <f>ROUND(I142*H142,2)</f>
        <v>0</v>
      </c>
      <c r="BL142" s="17" t="s">
        <v>148</v>
      </c>
      <c r="BM142" s="199" t="s">
        <v>172</v>
      </c>
    </row>
    <row r="143" spans="1:65" s="2" customFormat="1" ht="24.2" customHeight="1">
      <c r="A143" s="34"/>
      <c r="B143" s="35"/>
      <c r="C143" s="187" t="s">
        <v>173</v>
      </c>
      <c r="D143" s="187" t="s">
        <v>144</v>
      </c>
      <c r="E143" s="188" t="s">
        <v>174</v>
      </c>
      <c r="F143" s="189" t="s">
        <v>175</v>
      </c>
      <c r="G143" s="190" t="s">
        <v>147</v>
      </c>
      <c r="H143" s="191">
        <v>5.3380000000000001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41</v>
      </c>
      <c r="O143" s="71"/>
      <c r="P143" s="197">
        <f>O143*H143</f>
        <v>0</v>
      </c>
      <c r="Q143" s="197">
        <v>7.9000000000000008E-3</v>
      </c>
      <c r="R143" s="197">
        <f>Q143*H143</f>
        <v>4.2170200000000005E-2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148</v>
      </c>
      <c r="AT143" s="199" t="s">
        <v>144</v>
      </c>
      <c r="AU143" s="199" t="s">
        <v>86</v>
      </c>
      <c r="AY143" s="17" t="s">
        <v>141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84</v>
      </c>
      <c r="BK143" s="200">
        <f>ROUND(I143*H143,2)</f>
        <v>0</v>
      </c>
      <c r="BL143" s="17" t="s">
        <v>148</v>
      </c>
      <c r="BM143" s="199" t="s">
        <v>176</v>
      </c>
    </row>
    <row r="144" spans="1:65" s="2" customFormat="1" ht="24.2" customHeight="1">
      <c r="A144" s="34"/>
      <c r="B144" s="35"/>
      <c r="C144" s="187" t="s">
        <v>177</v>
      </c>
      <c r="D144" s="187" t="s">
        <v>144</v>
      </c>
      <c r="E144" s="188" t="s">
        <v>178</v>
      </c>
      <c r="F144" s="189" t="s">
        <v>179</v>
      </c>
      <c r="G144" s="190" t="s">
        <v>147</v>
      </c>
      <c r="H144" s="191">
        <v>1.2</v>
      </c>
      <c r="I144" s="192"/>
      <c r="J144" s="193">
        <f>ROUND(I144*H144,2)</f>
        <v>0</v>
      </c>
      <c r="K144" s="194"/>
      <c r="L144" s="39"/>
      <c r="M144" s="195" t="s">
        <v>1</v>
      </c>
      <c r="N144" s="196" t="s">
        <v>41</v>
      </c>
      <c r="O144" s="71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148</v>
      </c>
      <c r="AT144" s="199" t="s">
        <v>144</v>
      </c>
      <c r="AU144" s="199" t="s">
        <v>86</v>
      </c>
      <c r="AY144" s="17" t="s">
        <v>141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84</v>
      </c>
      <c r="BK144" s="200">
        <f>ROUND(I144*H144,2)</f>
        <v>0</v>
      </c>
      <c r="BL144" s="17" t="s">
        <v>148</v>
      </c>
      <c r="BM144" s="199" t="s">
        <v>180</v>
      </c>
    </row>
    <row r="145" spans="1:65" s="14" customFormat="1">
      <c r="B145" s="212"/>
      <c r="C145" s="213"/>
      <c r="D145" s="203" t="s">
        <v>153</v>
      </c>
      <c r="E145" s="214" t="s">
        <v>1</v>
      </c>
      <c r="F145" s="215" t="s">
        <v>181</v>
      </c>
      <c r="G145" s="213"/>
      <c r="H145" s="216">
        <v>1.2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153</v>
      </c>
      <c r="AU145" s="222" t="s">
        <v>86</v>
      </c>
      <c r="AV145" s="14" t="s">
        <v>86</v>
      </c>
      <c r="AW145" s="14" t="s">
        <v>32</v>
      </c>
      <c r="AX145" s="14" t="s">
        <v>84</v>
      </c>
      <c r="AY145" s="222" t="s">
        <v>141</v>
      </c>
    </row>
    <row r="146" spans="1:65" s="2" customFormat="1" ht="24.2" customHeight="1">
      <c r="A146" s="34"/>
      <c r="B146" s="35"/>
      <c r="C146" s="187" t="s">
        <v>182</v>
      </c>
      <c r="D146" s="187" t="s">
        <v>144</v>
      </c>
      <c r="E146" s="188" t="s">
        <v>183</v>
      </c>
      <c r="F146" s="189" t="s">
        <v>184</v>
      </c>
      <c r="G146" s="190" t="s">
        <v>185</v>
      </c>
      <c r="H146" s="191">
        <v>20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41</v>
      </c>
      <c r="O146" s="71"/>
      <c r="P146" s="197">
        <f>O146*H146</f>
        <v>0</v>
      </c>
      <c r="Q146" s="197">
        <v>1.5E-3</v>
      </c>
      <c r="R146" s="197">
        <f>Q146*H146</f>
        <v>0.03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148</v>
      </c>
      <c r="AT146" s="199" t="s">
        <v>144</v>
      </c>
      <c r="AU146" s="199" t="s">
        <v>86</v>
      </c>
      <c r="AY146" s="17" t="s">
        <v>141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84</v>
      </c>
      <c r="BK146" s="200">
        <f>ROUND(I146*H146,2)</f>
        <v>0</v>
      </c>
      <c r="BL146" s="17" t="s">
        <v>148</v>
      </c>
      <c r="BM146" s="199" t="s">
        <v>186</v>
      </c>
    </row>
    <row r="147" spans="1:65" s="2" customFormat="1" ht="24.2" customHeight="1">
      <c r="A147" s="34"/>
      <c r="B147" s="35"/>
      <c r="C147" s="187" t="s">
        <v>187</v>
      </c>
      <c r="D147" s="187" t="s">
        <v>144</v>
      </c>
      <c r="E147" s="188" t="s">
        <v>188</v>
      </c>
      <c r="F147" s="189" t="s">
        <v>189</v>
      </c>
      <c r="G147" s="190" t="s">
        <v>185</v>
      </c>
      <c r="H147" s="191">
        <v>2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41</v>
      </c>
      <c r="O147" s="71"/>
      <c r="P147" s="197">
        <f>O147*H147</f>
        <v>0</v>
      </c>
      <c r="Q147" s="197">
        <v>1.0319999999999999E-2</v>
      </c>
      <c r="R147" s="197">
        <f>Q147*H147</f>
        <v>2.0639999999999999E-2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148</v>
      </c>
      <c r="AT147" s="199" t="s">
        <v>144</v>
      </c>
      <c r="AU147" s="199" t="s">
        <v>86</v>
      </c>
      <c r="AY147" s="17" t="s">
        <v>141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84</v>
      </c>
      <c r="BK147" s="200">
        <f>ROUND(I147*H147,2)</f>
        <v>0</v>
      </c>
      <c r="BL147" s="17" t="s">
        <v>148</v>
      </c>
      <c r="BM147" s="199" t="s">
        <v>190</v>
      </c>
    </row>
    <row r="148" spans="1:65" s="2" customFormat="1" ht="24.2" customHeight="1">
      <c r="A148" s="34"/>
      <c r="B148" s="35"/>
      <c r="C148" s="187" t="s">
        <v>191</v>
      </c>
      <c r="D148" s="187" t="s">
        <v>144</v>
      </c>
      <c r="E148" s="188" t="s">
        <v>192</v>
      </c>
      <c r="F148" s="189" t="s">
        <v>193</v>
      </c>
      <c r="G148" s="190" t="s">
        <v>147</v>
      </c>
      <c r="H148" s="191">
        <v>4.66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41</v>
      </c>
      <c r="O148" s="71"/>
      <c r="P148" s="197">
        <f>O148*H148</f>
        <v>0</v>
      </c>
      <c r="Q148" s="197">
        <v>3.0599999999999999E-2</v>
      </c>
      <c r="R148" s="197">
        <f>Q148*H148</f>
        <v>0.142596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148</v>
      </c>
      <c r="AT148" s="199" t="s">
        <v>144</v>
      </c>
      <c r="AU148" s="199" t="s">
        <v>86</v>
      </c>
      <c r="AY148" s="17" t="s">
        <v>141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84</v>
      </c>
      <c r="BK148" s="200">
        <f>ROUND(I148*H148,2)</f>
        <v>0</v>
      </c>
      <c r="BL148" s="17" t="s">
        <v>148</v>
      </c>
      <c r="BM148" s="199" t="s">
        <v>194</v>
      </c>
    </row>
    <row r="149" spans="1:65" s="12" customFormat="1" ht="22.9" customHeight="1">
      <c r="B149" s="171"/>
      <c r="C149" s="172"/>
      <c r="D149" s="173" t="s">
        <v>75</v>
      </c>
      <c r="E149" s="185" t="s">
        <v>182</v>
      </c>
      <c r="F149" s="185" t="s">
        <v>195</v>
      </c>
      <c r="G149" s="172"/>
      <c r="H149" s="172"/>
      <c r="I149" s="175"/>
      <c r="J149" s="186">
        <f>BK149</f>
        <v>0</v>
      </c>
      <c r="K149" s="172"/>
      <c r="L149" s="177"/>
      <c r="M149" s="178"/>
      <c r="N149" s="179"/>
      <c r="O149" s="179"/>
      <c r="P149" s="180">
        <f>SUM(P150:P176)</f>
        <v>0</v>
      </c>
      <c r="Q149" s="179"/>
      <c r="R149" s="180">
        <f>SUM(R150:R176)</f>
        <v>2.7922000000000003E-3</v>
      </c>
      <c r="S149" s="179"/>
      <c r="T149" s="181">
        <f>SUM(T150:T176)</f>
        <v>0.95520400000000016</v>
      </c>
      <c r="AR149" s="182" t="s">
        <v>84</v>
      </c>
      <c r="AT149" s="183" t="s">
        <v>75</v>
      </c>
      <c r="AU149" s="183" t="s">
        <v>84</v>
      </c>
      <c r="AY149" s="182" t="s">
        <v>141</v>
      </c>
      <c r="BK149" s="184">
        <f>SUM(BK150:BK176)</f>
        <v>0</v>
      </c>
    </row>
    <row r="150" spans="1:65" s="2" customFormat="1" ht="33" customHeight="1">
      <c r="A150" s="34"/>
      <c r="B150" s="35"/>
      <c r="C150" s="187" t="s">
        <v>196</v>
      </c>
      <c r="D150" s="187" t="s">
        <v>144</v>
      </c>
      <c r="E150" s="188" t="s">
        <v>197</v>
      </c>
      <c r="F150" s="189" t="s">
        <v>198</v>
      </c>
      <c r="G150" s="190" t="s">
        <v>147</v>
      </c>
      <c r="H150" s="191">
        <v>4.66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41</v>
      </c>
      <c r="O150" s="71"/>
      <c r="P150" s="197">
        <f>O150*H150</f>
        <v>0</v>
      </c>
      <c r="Q150" s="197">
        <v>1.2999999999999999E-4</v>
      </c>
      <c r="R150" s="197">
        <f>Q150*H150</f>
        <v>6.0579999999999998E-4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148</v>
      </c>
      <c r="AT150" s="199" t="s">
        <v>144</v>
      </c>
      <c r="AU150" s="199" t="s">
        <v>86</v>
      </c>
      <c r="AY150" s="17" t="s">
        <v>141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84</v>
      </c>
      <c r="BK150" s="200">
        <f>ROUND(I150*H150,2)</f>
        <v>0</v>
      </c>
      <c r="BL150" s="17" t="s">
        <v>148</v>
      </c>
      <c r="BM150" s="199" t="s">
        <v>199</v>
      </c>
    </row>
    <row r="151" spans="1:65" s="2" customFormat="1" ht="24.2" customHeight="1">
      <c r="A151" s="34"/>
      <c r="B151" s="35"/>
      <c r="C151" s="187" t="s">
        <v>200</v>
      </c>
      <c r="D151" s="187" t="s">
        <v>144</v>
      </c>
      <c r="E151" s="188" t="s">
        <v>201</v>
      </c>
      <c r="F151" s="189" t="s">
        <v>202</v>
      </c>
      <c r="G151" s="190" t="s">
        <v>147</v>
      </c>
      <c r="H151" s="191">
        <v>54.66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41</v>
      </c>
      <c r="O151" s="71"/>
      <c r="P151" s="197">
        <f>O151*H151</f>
        <v>0</v>
      </c>
      <c r="Q151" s="197">
        <v>4.0000000000000003E-5</v>
      </c>
      <c r="R151" s="197">
        <f>Q151*H151</f>
        <v>2.1864000000000002E-3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148</v>
      </c>
      <c r="AT151" s="199" t="s">
        <v>144</v>
      </c>
      <c r="AU151" s="199" t="s">
        <v>86</v>
      </c>
      <c r="AY151" s="17" t="s">
        <v>141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84</v>
      </c>
      <c r="BK151" s="200">
        <f>ROUND(I151*H151,2)</f>
        <v>0</v>
      </c>
      <c r="BL151" s="17" t="s">
        <v>148</v>
      </c>
      <c r="BM151" s="199" t="s">
        <v>203</v>
      </c>
    </row>
    <row r="152" spans="1:65" s="14" customFormat="1">
      <c r="B152" s="212"/>
      <c r="C152" s="213"/>
      <c r="D152" s="203" t="s">
        <v>153</v>
      </c>
      <c r="E152" s="214" t="s">
        <v>1</v>
      </c>
      <c r="F152" s="215" t="s">
        <v>204</v>
      </c>
      <c r="G152" s="213"/>
      <c r="H152" s="216">
        <v>54.66</v>
      </c>
      <c r="I152" s="217"/>
      <c r="J152" s="213"/>
      <c r="K152" s="213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153</v>
      </c>
      <c r="AU152" s="222" t="s">
        <v>86</v>
      </c>
      <c r="AV152" s="14" t="s">
        <v>86</v>
      </c>
      <c r="AW152" s="14" t="s">
        <v>32</v>
      </c>
      <c r="AX152" s="14" t="s">
        <v>84</v>
      </c>
      <c r="AY152" s="222" t="s">
        <v>141</v>
      </c>
    </row>
    <row r="153" spans="1:65" s="2" customFormat="1" ht="21.75" customHeight="1">
      <c r="A153" s="34"/>
      <c r="B153" s="35"/>
      <c r="C153" s="187" t="s">
        <v>205</v>
      </c>
      <c r="D153" s="187" t="s">
        <v>144</v>
      </c>
      <c r="E153" s="188" t="s">
        <v>206</v>
      </c>
      <c r="F153" s="189" t="s">
        <v>207</v>
      </c>
      <c r="G153" s="190" t="s">
        <v>147</v>
      </c>
      <c r="H153" s="191">
        <v>2.1960000000000002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41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0.13100000000000001</v>
      </c>
      <c r="T153" s="198">
        <f>S153*H153</f>
        <v>0.28767600000000004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148</v>
      </c>
      <c r="AT153" s="199" t="s">
        <v>144</v>
      </c>
      <c r="AU153" s="199" t="s">
        <v>86</v>
      </c>
      <c r="AY153" s="17" t="s">
        <v>141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84</v>
      </c>
      <c r="BK153" s="200">
        <f>ROUND(I153*H153,2)</f>
        <v>0</v>
      </c>
      <c r="BL153" s="17" t="s">
        <v>148</v>
      </c>
      <c r="BM153" s="199" t="s">
        <v>208</v>
      </c>
    </row>
    <row r="154" spans="1:65" s="13" customFormat="1">
      <c r="B154" s="201"/>
      <c r="C154" s="202"/>
      <c r="D154" s="203" t="s">
        <v>153</v>
      </c>
      <c r="E154" s="204" t="s">
        <v>1</v>
      </c>
      <c r="F154" s="205" t="s">
        <v>209</v>
      </c>
      <c r="G154" s="202"/>
      <c r="H154" s="204" t="s">
        <v>1</v>
      </c>
      <c r="I154" s="206"/>
      <c r="J154" s="202"/>
      <c r="K154" s="202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153</v>
      </c>
      <c r="AU154" s="211" t="s">
        <v>86</v>
      </c>
      <c r="AV154" s="13" t="s">
        <v>84</v>
      </c>
      <c r="AW154" s="13" t="s">
        <v>32</v>
      </c>
      <c r="AX154" s="13" t="s">
        <v>76</v>
      </c>
      <c r="AY154" s="211" t="s">
        <v>141</v>
      </c>
    </row>
    <row r="155" spans="1:65" s="14" customFormat="1">
      <c r="B155" s="212"/>
      <c r="C155" s="213"/>
      <c r="D155" s="203" t="s">
        <v>153</v>
      </c>
      <c r="E155" s="214" t="s">
        <v>1</v>
      </c>
      <c r="F155" s="215" t="s">
        <v>210</v>
      </c>
      <c r="G155" s="213"/>
      <c r="H155" s="216">
        <v>4.5599999999999996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153</v>
      </c>
      <c r="AU155" s="222" t="s">
        <v>86</v>
      </c>
      <c r="AV155" s="14" t="s">
        <v>86</v>
      </c>
      <c r="AW155" s="14" t="s">
        <v>32</v>
      </c>
      <c r="AX155" s="14" t="s">
        <v>76</v>
      </c>
      <c r="AY155" s="222" t="s">
        <v>141</v>
      </c>
    </row>
    <row r="156" spans="1:65" s="14" customFormat="1">
      <c r="B156" s="212"/>
      <c r="C156" s="213"/>
      <c r="D156" s="203" t="s">
        <v>153</v>
      </c>
      <c r="E156" s="214" t="s">
        <v>1</v>
      </c>
      <c r="F156" s="215" t="s">
        <v>211</v>
      </c>
      <c r="G156" s="213"/>
      <c r="H156" s="216">
        <v>-2.3639999999999999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153</v>
      </c>
      <c r="AU156" s="222" t="s">
        <v>86</v>
      </c>
      <c r="AV156" s="14" t="s">
        <v>86</v>
      </c>
      <c r="AW156" s="14" t="s">
        <v>32</v>
      </c>
      <c r="AX156" s="14" t="s">
        <v>76</v>
      </c>
      <c r="AY156" s="222" t="s">
        <v>141</v>
      </c>
    </row>
    <row r="157" spans="1:65" s="15" customFormat="1">
      <c r="B157" s="223"/>
      <c r="C157" s="224"/>
      <c r="D157" s="203" t="s">
        <v>153</v>
      </c>
      <c r="E157" s="225" t="s">
        <v>1</v>
      </c>
      <c r="F157" s="226" t="s">
        <v>212</v>
      </c>
      <c r="G157" s="224"/>
      <c r="H157" s="227">
        <v>2.1960000000000002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AT157" s="233" t="s">
        <v>153</v>
      </c>
      <c r="AU157" s="233" t="s">
        <v>86</v>
      </c>
      <c r="AV157" s="15" t="s">
        <v>148</v>
      </c>
      <c r="AW157" s="15" t="s">
        <v>32</v>
      </c>
      <c r="AX157" s="15" t="s">
        <v>84</v>
      </c>
      <c r="AY157" s="233" t="s">
        <v>141</v>
      </c>
    </row>
    <row r="158" spans="1:65" s="2" customFormat="1" ht="21.75" customHeight="1">
      <c r="A158" s="34"/>
      <c r="B158" s="35"/>
      <c r="C158" s="187" t="s">
        <v>8</v>
      </c>
      <c r="D158" s="187" t="s">
        <v>144</v>
      </c>
      <c r="E158" s="188" t="s">
        <v>213</v>
      </c>
      <c r="F158" s="189" t="s">
        <v>214</v>
      </c>
      <c r="G158" s="190" t="s">
        <v>147</v>
      </c>
      <c r="H158" s="191">
        <v>1.2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41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5.5E-2</v>
      </c>
      <c r="T158" s="198">
        <f>S158*H158</f>
        <v>6.6000000000000003E-2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148</v>
      </c>
      <c r="AT158" s="199" t="s">
        <v>144</v>
      </c>
      <c r="AU158" s="199" t="s">
        <v>86</v>
      </c>
      <c r="AY158" s="17" t="s">
        <v>141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84</v>
      </c>
      <c r="BK158" s="200">
        <f>ROUND(I158*H158,2)</f>
        <v>0</v>
      </c>
      <c r="BL158" s="17" t="s">
        <v>148</v>
      </c>
      <c r="BM158" s="199" t="s">
        <v>215</v>
      </c>
    </row>
    <row r="159" spans="1:65" s="14" customFormat="1">
      <c r="B159" s="212"/>
      <c r="C159" s="213"/>
      <c r="D159" s="203" t="s">
        <v>153</v>
      </c>
      <c r="E159" s="214" t="s">
        <v>1</v>
      </c>
      <c r="F159" s="215" t="s">
        <v>181</v>
      </c>
      <c r="G159" s="213"/>
      <c r="H159" s="216">
        <v>1.2</v>
      </c>
      <c r="I159" s="217"/>
      <c r="J159" s="213"/>
      <c r="K159" s="213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153</v>
      </c>
      <c r="AU159" s="222" t="s">
        <v>86</v>
      </c>
      <c r="AV159" s="14" t="s">
        <v>86</v>
      </c>
      <c r="AW159" s="14" t="s">
        <v>32</v>
      </c>
      <c r="AX159" s="14" t="s">
        <v>84</v>
      </c>
      <c r="AY159" s="222" t="s">
        <v>141</v>
      </c>
    </row>
    <row r="160" spans="1:65" s="2" customFormat="1" ht="21.75" customHeight="1">
      <c r="A160" s="34"/>
      <c r="B160" s="35"/>
      <c r="C160" s="187" t="s">
        <v>216</v>
      </c>
      <c r="D160" s="187" t="s">
        <v>144</v>
      </c>
      <c r="E160" s="188" t="s">
        <v>217</v>
      </c>
      <c r="F160" s="189" t="s">
        <v>218</v>
      </c>
      <c r="G160" s="190" t="s">
        <v>147</v>
      </c>
      <c r="H160" s="191">
        <v>2.3639999999999999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41</v>
      </c>
      <c r="O160" s="71"/>
      <c r="P160" s="197">
        <f>O160*H160</f>
        <v>0</v>
      </c>
      <c r="Q160" s="197">
        <v>0</v>
      </c>
      <c r="R160" s="197">
        <f>Q160*H160</f>
        <v>0</v>
      </c>
      <c r="S160" s="197">
        <v>7.5999999999999998E-2</v>
      </c>
      <c r="T160" s="198">
        <f>S160*H160</f>
        <v>0.17966399999999999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148</v>
      </c>
      <c r="AT160" s="199" t="s">
        <v>144</v>
      </c>
      <c r="AU160" s="199" t="s">
        <v>86</v>
      </c>
      <c r="AY160" s="17" t="s">
        <v>141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84</v>
      </c>
      <c r="BK160" s="200">
        <f>ROUND(I160*H160,2)</f>
        <v>0</v>
      </c>
      <c r="BL160" s="17" t="s">
        <v>148</v>
      </c>
      <c r="BM160" s="199" t="s">
        <v>219</v>
      </c>
    </row>
    <row r="161" spans="1:65" s="13" customFormat="1">
      <c r="B161" s="201"/>
      <c r="C161" s="202"/>
      <c r="D161" s="203" t="s">
        <v>153</v>
      </c>
      <c r="E161" s="204" t="s">
        <v>1</v>
      </c>
      <c r="F161" s="205" t="s">
        <v>209</v>
      </c>
      <c r="G161" s="202"/>
      <c r="H161" s="204" t="s">
        <v>1</v>
      </c>
      <c r="I161" s="206"/>
      <c r="J161" s="202"/>
      <c r="K161" s="202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153</v>
      </c>
      <c r="AU161" s="211" t="s">
        <v>86</v>
      </c>
      <c r="AV161" s="13" t="s">
        <v>84</v>
      </c>
      <c r="AW161" s="13" t="s">
        <v>32</v>
      </c>
      <c r="AX161" s="13" t="s">
        <v>76</v>
      </c>
      <c r="AY161" s="211" t="s">
        <v>141</v>
      </c>
    </row>
    <row r="162" spans="1:65" s="14" customFormat="1">
      <c r="B162" s="212"/>
      <c r="C162" s="213"/>
      <c r="D162" s="203" t="s">
        <v>153</v>
      </c>
      <c r="E162" s="214" t="s">
        <v>1</v>
      </c>
      <c r="F162" s="215" t="s">
        <v>220</v>
      </c>
      <c r="G162" s="213"/>
      <c r="H162" s="216">
        <v>2.3639999999999999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153</v>
      </c>
      <c r="AU162" s="222" t="s">
        <v>86</v>
      </c>
      <c r="AV162" s="14" t="s">
        <v>86</v>
      </c>
      <c r="AW162" s="14" t="s">
        <v>32</v>
      </c>
      <c r="AX162" s="14" t="s">
        <v>84</v>
      </c>
      <c r="AY162" s="222" t="s">
        <v>141</v>
      </c>
    </row>
    <row r="163" spans="1:65" s="2" customFormat="1" ht="37.9" customHeight="1">
      <c r="A163" s="34"/>
      <c r="B163" s="35"/>
      <c r="C163" s="187" t="s">
        <v>221</v>
      </c>
      <c r="D163" s="187" t="s">
        <v>144</v>
      </c>
      <c r="E163" s="188" t="s">
        <v>222</v>
      </c>
      <c r="F163" s="189" t="s">
        <v>223</v>
      </c>
      <c r="G163" s="190" t="s">
        <v>147</v>
      </c>
      <c r="H163" s="191">
        <v>1.28</v>
      </c>
      <c r="I163" s="192"/>
      <c r="J163" s="193">
        <f>ROUND(I163*H163,2)</f>
        <v>0</v>
      </c>
      <c r="K163" s="194"/>
      <c r="L163" s="39"/>
      <c r="M163" s="195" t="s">
        <v>1</v>
      </c>
      <c r="N163" s="196" t="s">
        <v>41</v>
      </c>
      <c r="O163" s="71"/>
      <c r="P163" s="197">
        <f>O163*H163</f>
        <v>0</v>
      </c>
      <c r="Q163" s="197">
        <v>0</v>
      </c>
      <c r="R163" s="197">
        <f>Q163*H163</f>
        <v>0</v>
      </c>
      <c r="S163" s="197">
        <v>4.5999999999999999E-2</v>
      </c>
      <c r="T163" s="198">
        <f>S163*H163</f>
        <v>5.8880000000000002E-2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148</v>
      </c>
      <c r="AT163" s="199" t="s">
        <v>144</v>
      </c>
      <c r="AU163" s="199" t="s">
        <v>86</v>
      </c>
      <c r="AY163" s="17" t="s">
        <v>141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84</v>
      </c>
      <c r="BK163" s="200">
        <f>ROUND(I163*H163,2)</f>
        <v>0</v>
      </c>
      <c r="BL163" s="17" t="s">
        <v>148</v>
      </c>
      <c r="BM163" s="199" t="s">
        <v>224</v>
      </c>
    </row>
    <row r="164" spans="1:65" s="13" customFormat="1">
      <c r="B164" s="201"/>
      <c r="C164" s="202"/>
      <c r="D164" s="203" t="s">
        <v>153</v>
      </c>
      <c r="E164" s="204" t="s">
        <v>1</v>
      </c>
      <c r="F164" s="205" t="s">
        <v>225</v>
      </c>
      <c r="G164" s="202"/>
      <c r="H164" s="204" t="s">
        <v>1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153</v>
      </c>
      <c r="AU164" s="211" t="s">
        <v>86</v>
      </c>
      <c r="AV164" s="13" t="s">
        <v>84</v>
      </c>
      <c r="AW164" s="13" t="s">
        <v>32</v>
      </c>
      <c r="AX164" s="13" t="s">
        <v>76</v>
      </c>
      <c r="AY164" s="211" t="s">
        <v>141</v>
      </c>
    </row>
    <row r="165" spans="1:65" s="14" customFormat="1">
      <c r="B165" s="212"/>
      <c r="C165" s="213"/>
      <c r="D165" s="203" t="s">
        <v>153</v>
      </c>
      <c r="E165" s="214" t="s">
        <v>1</v>
      </c>
      <c r="F165" s="215" t="s">
        <v>169</v>
      </c>
      <c r="G165" s="213"/>
      <c r="H165" s="216">
        <v>1.28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153</v>
      </c>
      <c r="AU165" s="222" t="s">
        <v>86</v>
      </c>
      <c r="AV165" s="14" t="s">
        <v>86</v>
      </c>
      <c r="AW165" s="14" t="s">
        <v>32</v>
      </c>
      <c r="AX165" s="14" t="s">
        <v>84</v>
      </c>
      <c r="AY165" s="222" t="s">
        <v>141</v>
      </c>
    </row>
    <row r="166" spans="1:65" s="2" customFormat="1" ht="24.2" customHeight="1">
      <c r="A166" s="34"/>
      <c r="B166" s="35"/>
      <c r="C166" s="187" t="s">
        <v>226</v>
      </c>
      <c r="D166" s="187" t="s">
        <v>144</v>
      </c>
      <c r="E166" s="188" t="s">
        <v>227</v>
      </c>
      <c r="F166" s="189" t="s">
        <v>228</v>
      </c>
      <c r="G166" s="190" t="s">
        <v>147</v>
      </c>
      <c r="H166" s="191">
        <v>5.3380000000000001</v>
      </c>
      <c r="I166" s="192"/>
      <c r="J166" s="193">
        <f>ROUND(I166*H166,2)</f>
        <v>0</v>
      </c>
      <c r="K166" s="194"/>
      <c r="L166" s="39"/>
      <c r="M166" s="195" t="s">
        <v>1</v>
      </c>
      <c r="N166" s="196" t="s">
        <v>41</v>
      </c>
      <c r="O166" s="71"/>
      <c r="P166" s="197">
        <f>O166*H166</f>
        <v>0</v>
      </c>
      <c r="Q166" s="197">
        <v>0</v>
      </c>
      <c r="R166" s="197">
        <f>Q166*H166</f>
        <v>0</v>
      </c>
      <c r="S166" s="197">
        <v>6.8000000000000005E-2</v>
      </c>
      <c r="T166" s="198">
        <f>S166*H166</f>
        <v>0.36298400000000003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148</v>
      </c>
      <c r="AT166" s="199" t="s">
        <v>144</v>
      </c>
      <c r="AU166" s="199" t="s">
        <v>86</v>
      </c>
      <c r="AY166" s="17" t="s">
        <v>141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84</v>
      </c>
      <c r="BK166" s="200">
        <f>ROUND(I166*H166,2)</f>
        <v>0</v>
      </c>
      <c r="BL166" s="17" t="s">
        <v>148</v>
      </c>
      <c r="BM166" s="199" t="s">
        <v>229</v>
      </c>
    </row>
    <row r="167" spans="1:65" s="14" customFormat="1">
      <c r="B167" s="212"/>
      <c r="C167" s="213"/>
      <c r="D167" s="203" t="s">
        <v>153</v>
      </c>
      <c r="E167" s="214" t="s">
        <v>1</v>
      </c>
      <c r="F167" s="215" t="s">
        <v>155</v>
      </c>
      <c r="G167" s="213"/>
      <c r="H167" s="216">
        <v>5.3380000000000001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153</v>
      </c>
      <c r="AU167" s="222" t="s">
        <v>86</v>
      </c>
      <c r="AV167" s="14" t="s">
        <v>86</v>
      </c>
      <c r="AW167" s="14" t="s">
        <v>32</v>
      </c>
      <c r="AX167" s="14" t="s">
        <v>84</v>
      </c>
      <c r="AY167" s="222" t="s">
        <v>141</v>
      </c>
    </row>
    <row r="168" spans="1:65" s="2" customFormat="1" ht="16.5" customHeight="1">
      <c r="A168" s="34"/>
      <c r="B168" s="35"/>
      <c r="C168" s="187" t="s">
        <v>230</v>
      </c>
      <c r="D168" s="187" t="s">
        <v>144</v>
      </c>
      <c r="E168" s="188" t="s">
        <v>231</v>
      </c>
      <c r="F168" s="189" t="s">
        <v>232</v>
      </c>
      <c r="G168" s="190" t="s">
        <v>233</v>
      </c>
      <c r="H168" s="191">
        <v>1</v>
      </c>
      <c r="I168" s="192"/>
      <c r="J168" s="193">
        <f t="shared" ref="J168:J175" si="0">ROUND(I168*H168,2)</f>
        <v>0</v>
      </c>
      <c r="K168" s="194"/>
      <c r="L168" s="39"/>
      <c r="M168" s="195" t="s">
        <v>1</v>
      </c>
      <c r="N168" s="196" t="s">
        <v>41</v>
      </c>
      <c r="O168" s="71"/>
      <c r="P168" s="197">
        <f t="shared" ref="P168:P175" si="1">O168*H168</f>
        <v>0</v>
      </c>
      <c r="Q168" s="197">
        <v>0</v>
      </c>
      <c r="R168" s="197">
        <f t="shared" ref="R168:R175" si="2">Q168*H168</f>
        <v>0</v>
      </c>
      <c r="S168" s="197">
        <v>0</v>
      </c>
      <c r="T168" s="198">
        <f t="shared" ref="T168:T175" si="3"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148</v>
      </c>
      <c r="AT168" s="199" t="s">
        <v>144</v>
      </c>
      <c r="AU168" s="199" t="s">
        <v>86</v>
      </c>
      <c r="AY168" s="17" t="s">
        <v>141</v>
      </c>
      <c r="BE168" s="200">
        <f t="shared" ref="BE168:BE175" si="4">IF(N168="základní",J168,0)</f>
        <v>0</v>
      </c>
      <c r="BF168" s="200">
        <f t="shared" ref="BF168:BF175" si="5">IF(N168="snížená",J168,0)</f>
        <v>0</v>
      </c>
      <c r="BG168" s="200">
        <f t="shared" ref="BG168:BG175" si="6">IF(N168="zákl. přenesená",J168,0)</f>
        <v>0</v>
      </c>
      <c r="BH168" s="200">
        <f t="shared" ref="BH168:BH175" si="7">IF(N168="sníž. přenesená",J168,0)</f>
        <v>0</v>
      </c>
      <c r="BI168" s="200">
        <f t="shared" ref="BI168:BI175" si="8">IF(N168="nulová",J168,0)</f>
        <v>0</v>
      </c>
      <c r="BJ168" s="17" t="s">
        <v>84</v>
      </c>
      <c r="BK168" s="200">
        <f t="shared" ref="BK168:BK175" si="9">ROUND(I168*H168,2)</f>
        <v>0</v>
      </c>
      <c r="BL168" s="17" t="s">
        <v>148</v>
      </c>
      <c r="BM168" s="199" t="s">
        <v>234</v>
      </c>
    </row>
    <row r="169" spans="1:65" s="2" customFormat="1" ht="21.75" customHeight="1">
      <c r="A169" s="34"/>
      <c r="B169" s="35"/>
      <c r="C169" s="187" t="s">
        <v>235</v>
      </c>
      <c r="D169" s="187" t="s">
        <v>144</v>
      </c>
      <c r="E169" s="188" t="s">
        <v>236</v>
      </c>
      <c r="F169" s="189" t="s">
        <v>237</v>
      </c>
      <c r="G169" s="190" t="s">
        <v>233</v>
      </c>
      <c r="H169" s="191">
        <v>1</v>
      </c>
      <c r="I169" s="192"/>
      <c r="J169" s="193">
        <f t="shared" si="0"/>
        <v>0</v>
      </c>
      <c r="K169" s="194"/>
      <c r="L169" s="39"/>
      <c r="M169" s="195" t="s">
        <v>1</v>
      </c>
      <c r="N169" s="196" t="s">
        <v>41</v>
      </c>
      <c r="O169" s="71"/>
      <c r="P169" s="197">
        <f t="shared" si="1"/>
        <v>0</v>
      </c>
      <c r="Q169" s="197">
        <v>0</v>
      </c>
      <c r="R169" s="197">
        <f t="shared" si="2"/>
        <v>0</v>
      </c>
      <c r="S169" s="197">
        <v>0</v>
      </c>
      <c r="T169" s="198">
        <f t="shared" si="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148</v>
      </c>
      <c r="AT169" s="199" t="s">
        <v>144</v>
      </c>
      <c r="AU169" s="199" t="s">
        <v>86</v>
      </c>
      <c r="AY169" s="17" t="s">
        <v>141</v>
      </c>
      <c r="BE169" s="200">
        <f t="shared" si="4"/>
        <v>0</v>
      </c>
      <c r="BF169" s="200">
        <f t="shared" si="5"/>
        <v>0</v>
      </c>
      <c r="BG169" s="200">
        <f t="shared" si="6"/>
        <v>0</v>
      </c>
      <c r="BH169" s="200">
        <f t="shared" si="7"/>
        <v>0</v>
      </c>
      <c r="BI169" s="200">
        <f t="shared" si="8"/>
        <v>0</v>
      </c>
      <c r="BJ169" s="17" t="s">
        <v>84</v>
      </c>
      <c r="BK169" s="200">
        <f t="shared" si="9"/>
        <v>0</v>
      </c>
      <c r="BL169" s="17" t="s">
        <v>148</v>
      </c>
      <c r="BM169" s="199" t="s">
        <v>238</v>
      </c>
    </row>
    <row r="170" spans="1:65" s="2" customFormat="1" ht="21.75" customHeight="1">
      <c r="A170" s="34"/>
      <c r="B170" s="35"/>
      <c r="C170" s="187" t="s">
        <v>7</v>
      </c>
      <c r="D170" s="187" t="s">
        <v>144</v>
      </c>
      <c r="E170" s="188" t="s">
        <v>239</v>
      </c>
      <c r="F170" s="189" t="s">
        <v>240</v>
      </c>
      <c r="G170" s="190" t="s">
        <v>233</v>
      </c>
      <c r="H170" s="191">
        <v>1</v>
      </c>
      <c r="I170" s="192"/>
      <c r="J170" s="193">
        <f t="shared" si="0"/>
        <v>0</v>
      </c>
      <c r="K170" s="194"/>
      <c r="L170" s="39"/>
      <c r="M170" s="195" t="s">
        <v>1</v>
      </c>
      <c r="N170" s="196" t="s">
        <v>41</v>
      </c>
      <c r="O170" s="71"/>
      <c r="P170" s="197">
        <f t="shared" si="1"/>
        <v>0</v>
      </c>
      <c r="Q170" s="197">
        <v>0</v>
      </c>
      <c r="R170" s="197">
        <f t="shared" si="2"/>
        <v>0</v>
      </c>
      <c r="S170" s="197">
        <v>0</v>
      </c>
      <c r="T170" s="198">
        <f t="shared" si="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148</v>
      </c>
      <c r="AT170" s="199" t="s">
        <v>144</v>
      </c>
      <c r="AU170" s="199" t="s">
        <v>86</v>
      </c>
      <c r="AY170" s="17" t="s">
        <v>141</v>
      </c>
      <c r="BE170" s="200">
        <f t="shared" si="4"/>
        <v>0</v>
      </c>
      <c r="BF170" s="200">
        <f t="shared" si="5"/>
        <v>0</v>
      </c>
      <c r="BG170" s="200">
        <f t="shared" si="6"/>
        <v>0</v>
      </c>
      <c r="BH170" s="200">
        <f t="shared" si="7"/>
        <v>0</v>
      </c>
      <c r="BI170" s="200">
        <f t="shared" si="8"/>
        <v>0</v>
      </c>
      <c r="BJ170" s="17" t="s">
        <v>84</v>
      </c>
      <c r="BK170" s="200">
        <f t="shared" si="9"/>
        <v>0</v>
      </c>
      <c r="BL170" s="17" t="s">
        <v>148</v>
      </c>
      <c r="BM170" s="199" t="s">
        <v>241</v>
      </c>
    </row>
    <row r="171" spans="1:65" s="2" customFormat="1" ht="16.5" customHeight="1">
      <c r="A171" s="34"/>
      <c r="B171" s="35"/>
      <c r="C171" s="187" t="s">
        <v>242</v>
      </c>
      <c r="D171" s="187" t="s">
        <v>144</v>
      </c>
      <c r="E171" s="188" t="s">
        <v>243</v>
      </c>
      <c r="F171" s="189" t="s">
        <v>244</v>
      </c>
      <c r="G171" s="190" t="s">
        <v>233</v>
      </c>
      <c r="H171" s="191">
        <v>1</v>
      </c>
      <c r="I171" s="192"/>
      <c r="J171" s="193">
        <f t="shared" si="0"/>
        <v>0</v>
      </c>
      <c r="K171" s="194"/>
      <c r="L171" s="39"/>
      <c r="M171" s="195" t="s">
        <v>1</v>
      </c>
      <c r="N171" s="196" t="s">
        <v>41</v>
      </c>
      <c r="O171" s="71"/>
      <c r="P171" s="197">
        <f t="shared" si="1"/>
        <v>0</v>
      </c>
      <c r="Q171" s="197">
        <v>0</v>
      </c>
      <c r="R171" s="197">
        <f t="shared" si="2"/>
        <v>0</v>
      </c>
      <c r="S171" s="197">
        <v>0</v>
      </c>
      <c r="T171" s="198">
        <f t="shared" si="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148</v>
      </c>
      <c r="AT171" s="199" t="s">
        <v>144</v>
      </c>
      <c r="AU171" s="199" t="s">
        <v>86</v>
      </c>
      <c r="AY171" s="17" t="s">
        <v>141</v>
      </c>
      <c r="BE171" s="200">
        <f t="shared" si="4"/>
        <v>0</v>
      </c>
      <c r="BF171" s="200">
        <f t="shared" si="5"/>
        <v>0</v>
      </c>
      <c r="BG171" s="200">
        <f t="shared" si="6"/>
        <v>0</v>
      </c>
      <c r="BH171" s="200">
        <f t="shared" si="7"/>
        <v>0</v>
      </c>
      <c r="BI171" s="200">
        <f t="shared" si="8"/>
        <v>0</v>
      </c>
      <c r="BJ171" s="17" t="s">
        <v>84</v>
      </c>
      <c r="BK171" s="200">
        <f t="shared" si="9"/>
        <v>0</v>
      </c>
      <c r="BL171" s="17" t="s">
        <v>148</v>
      </c>
      <c r="BM171" s="199" t="s">
        <v>245</v>
      </c>
    </row>
    <row r="172" spans="1:65" s="2" customFormat="1" ht="24.2" customHeight="1">
      <c r="A172" s="34"/>
      <c r="B172" s="35"/>
      <c r="C172" s="187" t="s">
        <v>246</v>
      </c>
      <c r="D172" s="187" t="s">
        <v>144</v>
      </c>
      <c r="E172" s="188" t="s">
        <v>247</v>
      </c>
      <c r="F172" s="189" t="s">
        <v>248</v>
      </c>
      <c r="G172" s="190" t="s">
        <v>233</v>
      </c>
      <c r="H172" s="191">
        <v>1</v>
      </c>
      <c r="I172" s="192"/>
      <c r="J172" s="193">
        <f t="shared" si="0"/>
        <v>0</v>
      </c>
      <c r="K172" s="194"/>
      <c r="L172" s="39"/>
      <c r="M172" s="195" t="s">
        <v>1</v>
      </c>
      <c r="N172" s="196" t="s">
        <v>41</v>
      </c>
      <c r="O172" s="71"/>
      <c r="P172" s="197">
        <f t="shared" si="1"/>
        <v>0</v>
      </c>
      <c r="Q172" s="197">
        <v>0</v>
      </c>
      <c r="R172" s="197">
        <f t="shared" si="2"/>
        <v>0</v>
      </c>
      <c r="S172" s="197">
        <v>0</v>
      </c>
      <c r="T172" s="198">
        <f t="shared" si="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148</v>
      </c>
      <c r="AT172" s="199" t="s">
        <v>144</v>
      </c>
      <c r="AU172" s="199" t="s">
        <v>86</v>
      </c>
      <c r="AY172" s="17" t="s">
        <v>141</v>
      </c>
      <c r="BE172" s="200">
        <f t="shared" si="4"/>
        <v>0</v>
      </c>
      <c r="BF172" s="200">
        <f t="shared" si="5"/>
        <v>0</v>
      </c>
      <c r="BG172" s="200">
        <f t="shared" si="6"/>
        <v>0</v>
      </c>
      <c r="BH172" s="200">
        <f t="shared" si="7"/>
        <v>0</v>
      </c>
      <c r="BI172" s="200">
        <f t="shared" si="8"/>
        <v>0</v>
      </c>
      <c r="BJ172" s="17" t="s">
        <v>84</v>
      </c>
      <c r="BK172" s="200">
        <f t="shared" si="9"/>
        <v>0</v>
      </c>
      <c r="BL172" s="17" t="s">
        <v>148</v>
      </c>
      <c r="BM172" s="199" t="s">
        <v>249</v>
      </c>
    </row>
    <row r="173" spans="1:65" s="2" customFormat="1" ht="24.2" customHeight="1">
      <c r="A173" s="34"/>
      <c r="B173" s="35"/>
      <c r="C173" s="187" t="s">
        <v>250</v>
      </c>
      <c r="D173" s="187" t="s">
        <v>144</v>
      </c>
      <c r="E173" s="188" t="s">
        <v>251</v>
      </c>
      <c r="F173" s="189" t="s">
        <v>252</v>
      </c>
      <c r="G173" s="190" t="s">
        <v>233</v>
      </c>
      <c r="H173" s="191">
        <v>1</v>
      </c>
      <c r="I173" s="192"/>
      <c r="J173" s="193">
        <f t="shared" si="0"/>
        <v>0</v>
      </c>
      <c r="K173" s="194"/>
      <c r="L173" s="39"/>
      <c r="M173" s="195" t="s">
        <v>1</v>
      </c>
      <c r="N173" s="196" t="s">
        <v>41</v>
      </c>
      <c r="O173" s="71"/>
      <c r="P173" s="197">
        <f t="shared" si="1"/>
        <v>0</v>
      </c>
      <c r="Q173" s="197">
        <v>0</v>
      </c>
      <c r="R173" s="197">
        <f t="shared" si="2"/>
        <v>0</v>
      </c>
      <c r="S173" s="197">
        <v>0</v>
      </c>
      <c r="T173" s="198">
        <f t="shared" si="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148</v>
      </c>
      <c r="AT173" s="199" t="s">
        <v>144</v>
      </c>
      <c r="AU173" s="199" t="s">
        <v>86</v>
      </c>
      <c r="AY173" s="17" t="s">
        <v>141</v>
      </c>
      <c r="BE173" s="200">
        <f t="shared" si="4"/>
        <v>0</v>
      </c>
      <c r="BF173" s="200">
        <f t="shared" si="5"/>
        <v>0</v>
      </c>
      <c r="BG173" s="200">
        <f t="shared" si="6"/>
        <v>0</v>
      </c>
      <c r="BH173" s="200">
        <f t="shared" si="7"/>
        <v>0</v>
      </c>
      <c r="BI173" s="200">
        <f t="shared" si="8"/>
        <v>0</v>
      </c>
      <c r="BJ173" s="17" t="s">
        <v>84</v>
      </c>
      <c r="BK173" s="200">
        <f t="shared" si="9"/>
        <v>0</v>
      </c>
      <c r="BL173" s="17" t="s">
        <v>148</v>
      </c>
      <c r="BM173" s="199" t="s">
        <v>253</v>
      </c>
    </row>
    <row r="174" spans="1:65" s="2" customFormat="1" ht="24.2" customHeight="1">
      <c r="A174" s="34"/>
      <c r="B174" s="35"/>
      <c r="C174" s="187" t="s">
        <v>254</v>
      </c>
      <c r="D174" s="187" t="s">
        <v>144</v>
      </c>
      <c r="E174" s="188" t="s">
        <v>255</v>
      </c>
      <c r="F174" s="189" t="s">
        <v>256</v>
      </c>
      <c r="G174" s="190" t="s">
        <v>233</v>
      </c>
      <c r="H174" s="191">
        <v>1</v>
      </c>
      <c r="I174" s="192"/>
      <c r="J174" s="193">
        <f t="shared" si="0"/>
        <v>0</v>
      </c>
      <c r="K174" s="194"/>
      <c r="L174" s="39"/>
      <c r="M174" s="195" t="s">
        <v>1</v>
      </c>
      <c r="N174" s="196" t="s">
        <v>41</v>
      </c>
      <c r="O174" s="71"/>
      <c r="P174" s="197">
        <f t="shared" si="1"/>
        <v>0</v>
      </c>
      <c r="Q174" s="197">
        <v>0</v>
      </c>
      <c r="R174" s="197">
        <f t="shared" si="2"/>
        <v>0</v>
      </c>
      <c r="S174" s="197">
        <v>0</v>
      </c>
      <c r="T174" s="198">
        <f t="shared" si="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148</v>
      </c>
      <c r="AT174" s="199" t="s">
        <v>144</v>
      </c>
      <c r="AU174" s="199" t="s">
        <v>86</v>
      </c>
      <c r="AY174" s="17" t="s">
        <v>141</v>
      </c>
      <c r="BE174" s="200">
        <f t="shared" si="4"/>
        <v>0</v>
      </c>
      <c r="BF174" s="200">
        <f t="shared" si="5"/>
        <v>0</v>
      </c>
      <c r="BG174" s="200">
        <f t="shared" si="6"/>
        <v>0</v>
      </c>
      <c r="BH174" s="200">
        <f t="shared" si="7"/>
        <v>0</v>
      </c>
      <c r="BI174" s="200">
        <f t="shared" si="8"/>
        <v>0</v>
      </c>
      <c r="BJ174" s="17" t="s">
        <v>84</v>
      </c>
      <c r="BK174" s="200">
        <f t="shared" si="9"/>
        <v>0</v>
      </c>
      <c r="BL174" s="17" t="s">
        <v>148</v>
      </c>
      <c r="BM174" s="199" t="s">
        <v>257</v>
      </c>
    </row>
    <row r="175" spans="1:65" s="2" customFormat="1" ht="24.2" customHeight="1">
      <c r="A175" s="34"/>
      <c r="B175" s="35"/>
      <c r="C175" s="187" t="s">
        <v>258</v>
      </c>
      <c r="D175" s="187" t="s">
        <v>144</v>
      </c>
      <c r="E175" s="188" t="s">
        <v>259</v>
      </c>
      <c r="F175" s="189" t="s">
        <v>260</v>
      </c>
      <c r="G175" s="190" t="s">
        <v>261</v>
      </c>
      <c r="H175" s="191">
        <v>4</v>
      </c>
      <c r="I175" s="192"/>
      <c r="J175" s="193">
        <f t="shared" si="0"/>
        <v>0</v>
      </c>
      <c r="K175" s="194"/>
      <c r="L175" s="39"/>
      <c r="M175" s="195" t="s">
        <v>1</v>
      </c>
      <c r="N175" s="196" t="s">
        <v>41</v>
      </c>
      <c r="O175" s="71"/>
      <c r="P175" s="197">
        <f t="shared" si="1"/>
        <v>0</v>
      </c>
      <c r="Q175" s="197">
        <v>0</v>
      </c>
      <c r="R175" s="197">
        <f t="shared" si="2"/>
        <v>0</v>
      </c>
      <c r="S175" s="197">
        <v>0</v>
      </c>
      <c r="T175" s="198">
        <f t="shared" si="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148</v>
      </c>
      <c r="AT175" s="199" t="s">
        <v>144</v>
      </c>
      <c r="AU175" s="199" t="s">
        <v>86</v>
      </c>
      <c r="AY175" s="17" t="s">
        <v>141</v>
      </c>
      <c r="BE175" s="200">
        <f t="shared" si="4"/>
        <v>0</v>
      </c>
      <c r="BF175" s="200">
        <f t="shared" si="5"/>
        <v>0</v>
      </c>
      <c r="BG175" s="200">
        <f t="shared" si="6"/>
        <v>0</v>
      </c>
      <c r="BH175" s="200">
        <f t="shared" si="7"/>
        <v>0</v>
      </c>
      <c r="BI175" s="200">
        <f t="shared" si="8"/>
        <v>0</v>
      </c>
      <c r="BJ175" s="17" t="s">
        <v>84</v>
      </c>
      <c r="BK175" s="200">
        <f t="shared" si="9"/>
        <v>0</v>
      </c>
      <c r="BL175" s="17" t="s">
        <v>148</v>
      </c>
      <c r="BM175" s="199" t="s">
        <v>262</v>
      </c>
    </row>
    <row r="176" spans="1:65" s="14" customFormat="1">
      <c r="B176" s="212"/>
      <c r="C176" s="213"/>
      <c r="D176" s="203" t="s">
        <v>153</v>
      </c>
      <c r="E176" s="214" t="s">
        <v>1</v>
      </c>
      <c r="F176" s="215" t="s">
        <v>263</v>
      </c>
      <c r="G176" s="213"/>
      <c r="H176" s="216">
        <v>4</v>
      </c>
      <c r="I176" s="217"/>
      <c r="J176" s="213"/>
      <c r="K176" s="213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153</v>
      </c>
      <c r="AU176" s="222" t="s">
        <v>86</v>
      </c>
      <c r="AV176" s="14" t="s">
        <v>86</v>
      </c>
      <c r="AW176" s="14" t="s">
        <v>32</v>
      </c>
      <c r="AX176" s="14" t="s">
        <v>84</v>
      </c>
      <c r="AY176" s="222" t="s">
        <v>141</v>
      </c>
    </row>
    <row r="177" spans="1:65" s="12" customFormat="1" ht="22.9" customHeight="1">
      <c r="B177" s="171"/>
      <c r="C177" s="172"/>
      <c r="D177" s="173" t="s">
        <v>75</v>
      </c>
      <c r="E177" s="185" t="s">
        <v>264</v>
      </c>
      <c r="F177" s="185" t="s">
        <v>265</v>
      </c>
      <c r="G177" s="172"/>
      <c r="H177" s="172"/>
      <c r="I177" s="175"/>
      <c r="J177" s="186">
        <f>BK177</f>
        <v>0</v>
      </c>
      <c r="K177" s="172"/>
      <c r="L177" s="177"/>
      <c r="M177" s="178"/>
      <c r="N177" s="179"/>
      <c r="O177" s="179"/>
      <c r="P177" s="180">
        <f>SUM(P178:P182)</f>
        <v>0</v>
      </c>
      <c r="Q177" s="179"/>
      <c r="R177" s="180">
        <f>SUM(R178:R182)</f>
        <v>0</v>
      </c>
      <c r="S177" s="179"/>
      <c r="T177" s="181">
        <f>SUM(T178:T182)</f>
        <v>0</v>
      </c>
      <c r="AR177" s="182" t="s">
        <v>84</v>
      </c>
      <c r="AT177" s="183" t="s">
        <v>75</v>
      </c>
      <c r="AU177" s="183" t="s">
        <v>84</v>
      </c>
      <c r="AY177" s="182" t="s">
        <v>141</v>
      </c>
      <c r="BK177" s="184">
        <f>SUM(BK178:BK182)</f>
        <v>0</v>
      </c>
    </row>
    <row r="178" spans="1:65" s="2" customFormat="1" ht="24.2" customHeight="1">
      <c r="A178" s="34"/>
      <c r="B178" s="35"/>
      <c r="C178" s="187" t="s">
        <v>266</v>
      </c>
      <c r="D178" s="187" t="s">
        <v>144</v>
      </c>
      <c r="E178" s="188" t="s">
        <v>267</v>
      </c>
      <c r="F178" s="189" t="s">
        <v>268</v>
      </c>
      <c r="G178" s="190" t="s">
        <v>269</v>
      </c>
      <c r="H178" s="191">
        <v>1.7250000000000001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41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148</v>
      </c>
      <c r="AT178" s="199" t="s">
        <v>144</v>
      </c>
      <c r="AU178" s="199" t="s">
        <v>86</v>
      </c>
      <c r="AY178" s="17" t="s">
        <v>141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84</v>
      </c>
      <c r="BK178" s="200">
        <f>ROUND(I178*H178,2)</f>
        <v>0</v>
      </c>
      <c r="BL178" s="17" t="s">
        <v>148</v>
      </c>
      <c r="BM178" s="199" t="s">
        <v>270</v>
      </c>
    </row>
    <row r="179" spans="1:65" s="2" customFormat="1" ht="33" customHeight="1">
      <c r="A179" s="34"/>
      <c r="B179" s="35"/>
      <c r="C179" s="187" t="s">
        <v>271</v>
      </c>
      <c r="D179" s="187" t="s">
        <v>144</v>
      </c>
      <c r="E179" s="188" t="s">
        <v>272</v>
      </c>
      <c r="F179" s="189" t="s">
        <v>273</v>
      </c>
      <c r="G179" s="190" t="s">
        <v>269</v>
      </c>
      <c r="H179" s="191">
        <v>1.7250000000000001</v>
      </c>
      <c r="I179" s="192"/>
      <c r="J179" s="193">
        <f>ROUND(I179*H179,2)</f>
        <v>0</v>
      </c>
      <c r="K179" s="194"/>
      <c r="L179" s="39"/>
      <c r="M179" s="195" t="s">
        <v>1</v>
      </c>
      <c r="N179" s="196" t="s">
        <v>41</v>
      </c>
      <c r="O179" s="71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148</v>
      </c>
      <c r="AT179" s="199" t="s">
        <v>144</v>
      </c>
      <c r="AU179" s="199" t="s">
        <v>86</v>
      </c>
      <c r="AY179" s="17" t="s">
        <v>141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84</v>
      </c>
      <c r="BK179" s="200">
        <f>ROUND(I179*H179,2)</f>
        <v>0</v>
      </c>
      <c r="BL179" s="17" t="s">
        <v>148</v>
      </c>
      <c r="BM179" s="199" t="s">
        <v>274</v>
      </c>
    </row>
    <row r="180" spans="1:65" s="2" customFormat="1" ht="24.2" customHeight="1">
      <c r="A180" s="34"/>
      <c r="B180" s="35"/>
      <c r="C180" s="187" t="s">
        <v>275</v>
      </c>
      <c r="D180" s="187" t="s">
        <v>144</v>
      </c>
      <c r="E180" s="188" t="s">
        <v>276</v>
      </c>
      <c r="F180" s="189" t="s">
        <v>277</v>
      </c>
      <c r="G180" s="190" t="s">
        <v>269</v>
      </c>
      <c r="H180" s="191">
        <v>27.6</v>
      </c>
      <c r="I180" s="192"/>
      <c r="J180" s="193">
        <f>ROUND(I180*H180,2)</f>
        <v>0</v>
      </c>
      <c r="K180" s="194"/>
      <c r="L180" s="39"/>
      <c r="M180" s="195" t="s">
        <v>1</v>
      </c>
      <c r="N180" s="196" t="s">
        <v>41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148</v>
      </c>
      <c r="AT180" s="199" t="s">
        <v>144</v>
      </c>
      <c r="AU180" s="199" t="s">
        <v>86</v>
      </c>
      <c r="AY180" s="17" t="s">
        <v>141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84</v>
      </c>
      <c r="BK180" s="200">
        <f>ROUND(I180*H180,2)</f>
        <v>0</v>
      </c>
      <c r="BL180" s="17" t="s">
        <v>148</v>
      </c>
      <c r="BM180" s="199" t="s">
        <v>278</v>
      </c>
    </row>
    <row r="181" spans="1:65" s="14" customFormat="1">
      <c r="B181" s="212"/>
      <c r="C181" s="213"/>
      <c r="D181" s="203" t="s">
        <v>153</v>
      </c>
      <c r="E181" s="213"/>
      <c r="F181" s="215" t="s">
        <v>279</v>
      </c>
      <c r="G181" s="213"/>
      <c r="H181" s="216">
        <v>27.6</v>
      </c>
      <c r="I181" s="217"/>
      <c r="J181" s="213"/>
      <c r="K181" s="213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153</v>
      </c>
      <c r="AU181" s="222" t="s">
        <v>86</v>
      </c>
      <c r="AV181" s="14" t="s">
        <v>86</v>
      </c>
      <c r="AW181" s="14" t="s">
        <v>4</v>
      </c>
      <c r="AX181" s="14" t="s">
        <v>84</v>
      </c>
      <c r="AY181" s="222" t="s">
        <v>141</v>
      </c>
    </row>
    <row r="182" spans="1:65" s="2" customFormat="1" ht="33" customHeight="1">
      <c r="A182" s="34"/>
      <c r="B182" s="35"/>
      <c r="C182" s="187" t="s">
        <v>280</v>
      </c>
      <c r="D182" s="187" t="s">
        <v>144</v>
      </c>
      <c r="E182" s="188" t="s">
        <v>281</v>
      </c>
      <c r="F182" s="189" t="s">
        <v>282</v>
      </c>
      <c r="G182" s="190" t="s">
        <v>269</v>
      </c>
      <c r="H182" s="191">
        <v>1.7250000000000001</v>
      </c>
      <c r="I182" s="192"/>
      <c r="J182" s="193">
        <f>ROUND(I182*H182,2)</f>
        <v>0</v>
      </c>
      <c r="K182" s="194"/>
      <c r="L182" s="39"/>
      <c r="M182" s="195" t="s">
        <v>1</v>
      </c>
      <c r="N182" s="196" t="s">
        <v>41</v>
      </c>
      <c r="O182" s="71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148</v>
      </c>
      <c r="AT182" s="199" t="s">
        <v>144</v>
      </c>
      <c r="AU182" s="199" t="s">
        <v>86</v>
      </c>
      <c r="AY182" s="17" t="s">
        <v>141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84</v>
      </c>
      <c r="BK182" s="200">
        <f>ROUND(I182*H182,2)</f>
        <v>0</v>
      </c>
      <c r="BL182" s="17" t="s">
        <v>148</v>
      </c>
      <c r="BM182" s="199" t="s">
        <v>283</v>
      </c>
    </row>
    <row r="183" spans="1:65" s="12" customFormat="1" ht="22.9" customHeight="1">
      <c r="B183" s="171"/>
      <c r="C183" s="172"/>
      <c r="D183" s="173" t="s">
        <v>75</v>
      </c>
      <c r="E183" s="185" t="s">
        <v>284</v>
      </c>
      <c r="F183" s="185" t="s">
        <v>285</v>
      </c>
      <c r="G183" s="172"/>
      <c r="H183" s="172"/>
      <c r="I183" s="175"/>
      <c r="J183" s="186">
        <f>BK183</f>
        <v>0</v>
      </c>
      <c r="K183" s="172"/>
      <c r="L183" s="177"/>
      <c r="M183" s="178"/>
      <c r="N183" s="179"/>
      <c r="O183" s="179"/>
      <c r="P183" s="180">
        <f>P184</f>
        <v>0</v>
      </c>
      <c r="Q183" s="179"/>
      <c r="R183" s="180">
        <f>R184</f>
        <v>0</v>
      </c>
      <c r="S183" s="179"/>
      <c r="T183" s="181">
        <f>T184</f>
        <v>0</v>
      </c>
      <c r="AR183" s="182" t="s">
        <v>84</v>
      </c>
      <c r="AT183" s="183" t="s">
        <v>75</v>
      </c>
      <c r="AU183" s="183" t="s">
        <v>84</v>
      </c>
      <c r="AY183" s="182" t="s">
        <v>141</v>
      </c>
      <c r="BK183" s="184">
        <f>BK184</f>
        <v>0</v>
      </c>
    </row>
    <row r="184" spans="1:65" s="2" customFormat="1" ht="16.5" customHeight="1">
      <c r="A184" s="34"/>
      <c r="B184" s="35"/>
      <c r="C184" s="187" t="s">
        <v>286</v>
      </c>
      <c r="D184" s="187" t="s">
        <v>144</v>
      </c>
      <c r="E184" s="188" t="s">
        <v>287</v>
      </c>
      <c r="F184" s="189" t="s">
        <v>288</v>
      </c>
      <c r="G184" s="190" t="s">
        <v>269</v>
      </c>
      <c r="H184" s="191">
        <v>0.42499999999999999</v>
      </c>
      <c r="I184" s="192"/>
      <c r="J184" s="193">
        <f>ROUND(I184*H184,2)</f>
        <v>0</v>
      </c>
      <c r="K184" s="194"/>
      <c r="L184" s="39"/>
      <c r="M184" s="195" t="s">
        <v>1</v>
      </c>
      <c r="N184" s="196" t="s">
        <v>41</v>
      </c>
      <c r="O184" s="71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148</v>
      </c>
      <c r="AT184" s="199" t="s">
        <v>144</v>
      </c>
      <c r="AU184" s="199" t="s">
        <v>86</v>
      </c>
      <c r="AY184" s="17" t="s">
        <v>141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7" t="s">
        <v>84</v>
      </c>
      <c r="BK184" s="200">
        <f>ROUND(I184*H184,2)</f>
        <v>0</v>
      </c>
      <c r="BL184" s="17" t="s">
        <v>148</v>
      </c>
      <c r="BM184" s="199" t="s">
        <v>289</v>
      </c>
    </row>
    <row r="185" spans="1:65" s="12" customFormat="1" ht="25.9" customHeight="1">
      <c r="B185" s="171"/>
      <c r="C185" s="172"/>
      <c r="D185" s="173" t="s">
        <v>75</v>
      </c>
      <c r="E185" s="174" t="s">
        <v>290</v>
      </c>
      <c r="F185" s="174" t="s">
        <v>291</v>
      </c>
      <c r="G185" s="172"/>
      <c r="H185" s="172"/>
      <c r="I185" s="175"/>
      <c r="J185" s="176">
        <f>BK185</f>
        <v>0</v>
      </c>
      <c r="K185" s="172"/>
      <c r="L185" s="177"/>
      <c r="M185" s="178"/>
      <c r="N185" s="179"/>
      <c r="O185" s="179"/>
      <c r="P185" s="180">
        <f>P186+P190+P193+P214+P216+P230+P250</f>
        <v>0</v>
      </c>
      <c r="Q185" s="179"/>
      <c r="R185" s="180">
        <f>R186+R190+R193+R214+R216+R230+R250</f>
        <v>0.72020648000000009</v>
      </c>
      <c r="S185" s="179"/>
      <c r="T185" s="181">
        <f>T186+T190+T193+T214+T216+T230+T250</f>
        <v>0.7699608</v>
      </c>
      <c r="AR185" s="182" t="s">
        <v>86</v>
      </c>
      <c r="AT185" s="183" t="s">
        <v>75</v>
      </c>
      <c r="AU185" s="183" t="s">
        <v>76</v>
      </c>
      <c r="AY185" s="182" t="s">
        <v>141</v>
      </c>
      <c r="BK185" s="184">
        <f>BK186+BK190+BK193+BK214+BK216+BK230+BK250</f>
        <v>0</v>
      </c>
    </row>
    <row r="186" spans="1:65" s="12" customFormat="1" ht="22.9" customHeight="1">
      <c r="B186" s="171"/>
      <c r="C186" s="172"/>
      <c r="D186" s="173" t="s">
        <v>75</v>
      </c>
      <c r="E186" s="185" t="s">
        <v>292</v>
      </c>
      <c r="F186" s="185" t="s">
        <v>293</v>
      </c>
      <c r="G186" s="172"/>
      <c r="H186" s="172"/>
      <c r="I186" s="175"/>
      <c r="J186" s="186">
        <f>BK186</f>
        <v>0</v>
      </c>
      <c r="K186" s="172"/>
      <c r="L186" s="177"/>
      <c r="M186" s="178"/>
      <c r="N186" s="179"/>
      <c r="O186" s="179"/>
      <c r="P186" s="180">
        <f>SUM(P187:P189)</f>
        <v>0</v>
      </c>
      <c r="Q186" s="179"/>
      <c r="R186" s="180">
        <f>SUM(R187:R189)</f>
        <v>0</v>
      </c>
      <c r="S186" s="179"/>
      <c r="T186" s="181">
        <f>SUM(T187:T189)</f>
        <v>0.10549999999999998</v>
      </c>
      <c r="AR186" s="182" t="s">
        <v>86</v>
      </c>
      <c r="AT186" s="183" t="s">
        <v>75</v>
      </c>
      <c r="AU186" s="183" t="s">
        <v>84</v>
      </c>
      <c r="AY186" s="182" t="s">
        <v>141</v>
      </c>
      <c r="BK186" s="184">
        <f>SUM(BK187:BK189)</f>
        <v>0</v>
      </c>
    </row>
    <row r="187" spans="1:65" s="2" customFormat="1" ht="16.5" customHeight="1">
      <c r="A187" s="34"/>
      <c r="B187" s="35"/>
      <c r="C187" s="187" t="s">
        <v>294</v>
      </c>
      <c r="D187" s="187" t="s">
        <v>144</v>
      </c>
      <c r="E187" s="188" t="s">
        <v>295</v>
      </c>
      <c r="F187" s="189" t="s">
        <v>296</v>
      </c>
      <c r="G187" s="190" t="s">
        <v>185</v>
      </c>
      <c r="H187" s="191">
        <v>5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41</v>
      </c>
      <c r="O187" s="71"/>
      <c r="P187" s="197">
        <f>O187*H187</f>
        <v>0</v>
      </c>
      <c r="Q187" s="197">
        <v>0</v>
      </c>
      <c r="R187" s="197">
        <f>Q187*H187</f>
        <v>0</v>
      </c>
      <c r="S187" s="197">
        <v>1.4919999999999999E-2</v>
      </c>
      <c r="T187" s="198">
        <f>S187*H187</f>
        <v>7.46E-2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216</v>
      </c>
      <c r="AT187" s="199" t="s">
        <v>144</v>
      </c>
      <c r="AU187" s="199" t="s">
        <v>86</v>
      </c>
      <c r="AY187" s="17" t="s">
        <v>141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84</v>
      </c>
      <c r="BK187" s="200">
        <f>ROUND(I187*H187,2)</f>
        <v>0</v>
      </c>
      <c r="BL187" s="17" t="s">
        <v>216</v>
      </c>
      <c r="BM187" s="199" t="s">
        <v>297</v>
      </c>
    </row>
    <row r="188" spans="1:65" s="2" customFormat="1" ht="16.5" customHeight="1">
      <c r="A188" s="34"/>
      <c r="B188" s="35"/>
      <c r="C188" s="187" t="s">
        <v>298</v>
      </c>
      <c r="D188" s="187" t="s">
        <v>144</v>
      </c>
      <c r="E188" s="188" t="s">
        <v>299</v>
      </c>
      <c r="F188" s="189" t="s">
        <v>300</v>
      </c>
      <c r="G188" s="190" t="s">
        <v>185</v>
      </c>
      <c r="H188" s="191">
        <v>10</v>
      </c>
      <c r="I188" s="192"/>
      <c r="J188" s="193">
        <f>ROUND(I188*H188,2)</f>
        <v>0</v>
      </c>
      <c r="K188" s="194"/>
      <c r="L188" s="39"/>
      <c r="M188" s="195" t="s">
        <v>1</v>
      </c>
      <c r="N188" s="196" t="s">
        <v>41</v>
      </c>
      <c r="O188" s="71"/>
      <c r="P188" s="197">
        <f>O188*H188</f>
        <v>0</v>
      </c>
      <c r="Q188" s="197">
        <v>0</v>
      </c>
      <c r="R188" s="197">
        <f>Q188*H188</f>
        <v>0</v>
      </c>
      <c r="S188" s="197">
        <v>2.0999999999999999E-3</v>
      </c>
      <c r="T188" s="198">
        <f>S188*H188</f>
        <v>2.0999999999999998E-2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216</v>
      </c>
      <c r="AT188" s="199" t="s">
        <v>144</v>
      </c>
      <c r="AU188" s="199" t="s">
        <v>86</v>
      </c>
      <c r="AY188" s="17" t="s">
        <v>141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84</v>
      </c>
      <c r="BK188" s="200">
        <f>ROUND(I188*H188,2)</f>
        <v>0</v>
      </c>
      <c r="BL188" s="17" t="s">
        <v>216</v>
      </c>
      <c r="BM188" s="199" t="s">
        <v>301</v>
      </c>
    </row>
    <row r="189" spans="1:65" s="2" customFormat="1" ht="16.5" customHeight="1">
      <c r="A189" s="34"/>
      <c r="B189" s="35"/>
      <c r="C189" s="187" t="s">
        <v>302</v>
      </c>
      <c r="D189" s="187" t="s">
        <v>144</v>
      </c>
      <c r="E189" s="188" t="s">
        <v>303</v>
      </c>
      <c r="F189" s="189" t="s">
        <v>304</v>
      </c>
      <c r="G189" s="190" t="s">
        <v>185</v>
      </c>
      <c r="H189" s="191">
        <v>5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41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1.98E-3</v>
      </c>
      <c r="T189" s="198">
        <f>S189*H189</f>
        <v>9.8999999999999991E-3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216</v>
      </c>
      <c r="AT189" s="199" t="s">
        <v>144</v>
      </c>
      <c r="AU189" s="199" t="s">
        <v>86</v>
      </c>
      <c r="AY189" s="17" t="s">
        <v>141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84</v>
      </c>
      <c r="BK189" s="200">
        <f>ROUND(I189*H189,2)</f>
        <v>0</v>
      </c>
      <c r="BL189" s="17" t="s">
        <v>216</v>
      </c>
      <c r="BM189" s="199" t="s">
        <v>305</v>
      </c>
    </row>
    <row r="190" spans="1:65" s="12" customFormat="1" ht="22.9" customHeight="1">
      <c r="B190" s="171"/>
      <c r="C190" s="172"/>
      <c r="D190" s="173" t="s">
        <v>75</v>
      </c>
      <c r="E190" s="185" t="s">
        <v>306</v>
      </c>
      <c r="F190" s="185" t="s">
        <v>307</v>
      </c>
      <c r="G190" s="172"/>
      <c r="H190" s="172"/>
      <c r="I190" s="175"/>
      <c r="J190" s="186">
        <f>BK190</f>
        <v>0</v>
      </c>
      <c r="K190" s="172"/>
      <c r="L190" s="177"/>
      <c r="M190" s="178"/>
      <c r="N190" s="179"/>
      <c r="O190" s="179"/>
      <c r="P190" s="180">
        <f>SUM(P191:P192)</f>
        <v>0</v>
      </c>
      <c r="Q190" s="179"/>
      <c r="R190" s="180">
        <f>SUM(R191:R192)</f>
        <v>0</v>
      </c>
      <c r="S190" s="179"/>
      <c r="T190" s="181">
        <f>SUM(T191:T192)</f>
        <v>9.4399999999999998E-2</v>
      </c>
      <c r="AR190" s="182" t="s">
        <v>86</v>
      </c>
      <c r="AT190" s="183" t="s">
        <v>75</v>
      </c>
      <c r="AU190" s="183" t="s">
        <v>84</v>
      </c>
      <c r="AY190" s="182" t="s">
        <v>141</v>
      </c>
      <c r="BK190" s="184">
        <f>SUM(BK191:BK192)</f>
        <v>0</v>
      </c>
    </row>
    <row r="191" spans="1:65" s="2" customFormat="1" ht="24.2" customHeight="1">
      <c r="A191" s="34"/>
      <c r="B191" s="35"/>
      <c r="C191" s="187" t="s">
        <v>308</v>
      </c>
      <c r="D191" s="187" t="s">
        <v>144</v>
      </c>
      <c r="E191" s="188" t="s">
        <v>309</v>
      </c>
      <c r="F191" s="189" t="s">
        <v>310</v>
      </c>
      <c r="G191" s="190" t="s">
        <v>185</v>
      </c>
      <c r="H191" s="191">
        <v>40</v>
      </c>
      <c r="I191" s="192"/>
      <c r="J191" s="193">
        <f>ROUND(I191*H191,2)</f>
        <v>0</v>
      </c>
      <c r="K191" s="194"/>
      <c r="L191" s="39"/>
      <c r="M191" s="195" t="s">
        <v>1</v>
      </c>
      <c r="N191" s="196" t="s">
        <v>41</v>
      </c>
      <c r="O191" s="71"/>
      <c r="P191" s="197">
        <f>O191*H191</f>
        <v>0</v>
      </c>
      <c r="Q191" s="197">
        <v>0</v>
      </c>
      <c r="R191" s="197">
        <f>Q191*H191</f>
        <v>0</v>
      </c>
      <c r="S191" s="197">
        <v>2.1299999999999999E-3</v>
      </c>
      <c r="T191" s="198">
        <f>S191*H191</f>
        <v>8.5199999999999998E-2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216</v>
      </c>
      <c r="AT191" s="199" t="s">
        <v>144</v>
      </c>
      <c r="AU191" s="199" t="s">
        <v>86</v>
      </c>
      <c r="AY191" s="17" t="s">
        <v>141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84</v>
      </c>
      <c r="BK191" s="200">
        <f>ROUND(I191*H191,2)</f>
        <v>0</v>
      </c>
      <c r="BL191" s="17" t="s">
        <v>216</v>
      </c>
      <c r="BM191" s="199" t="s">
        <v>311</v>
      </c>
    </row>
    <row r="192" spans="1:65" s="2" customFormat="1" ht="16.5" customHeight="1">
      <c r="A192" s="34"/>
      <c r="B192" s="35"/>
      <c r="C192" s="187" t="s">
        <v>312</v>
      </c>
      <c r="D192" s="187" t="s">
        <v>144</v>
      </c>
      <c r="E192" s="188" t="s">
        <v>313</v>
      </c>
      <c r="F192" s="189" t="s">
        <v>314</v>
      </c>
      <c r="G192" s="190" t="s">
        <v>185</v>
      </c>
      <c r="H192" s="191">
        <v>40</v>
      </c>
      <c r="I192" s="192"/>
      <c r="J192" s="193">
        <f>ROUND(I192*H192,2)</f>
        <v>0</v>
      </c>
      <c r="K192" s="194"/>
      <c r="L192" s="39"/>
      <c r="M192" s="195" t="s">
        <v>1</v>
      </c>
      <c r="N192" s="196" t="s">
        <v>41</v>
      </c>
      <c r="O192" s="71"/>
      <c r="P192" s="197">
        <f>O192*H192</f>
        <v>0</v>
      </c>
      <c r="Q192" s="197">
        <v>0</v>
      </c>
      <c r="R192" s="197">
        <f>Q192*H192</f>
        <v>0</v>
      </c>
      <c r="S192" s="197">
        <v>2.3000000000000001E-4</v>
      </c>
      <c r="T192" s="198">
        <f>S192*H192</f>
        <v>9.1999999999999998E-3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216</v>
      </c>
      <c r="AT192" s="199" t="s">
        <v>144</v>
      </c>
      <c r="AU192" s="199" t="s">
        <v>86</v>
      </c>
      <c r="AY192" s="17" t="s">
        <v>141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84</v>
      </c>
      <c r="BK192" s="200">
        <f>ROUND(I192*H192,2)</f>
        <v>0</v>
      </c>
      <c r="BL192" s="17" t="s">
        <v>216</v>
      </c>
      <c r="BM192" s="199" t="s">
        <v>315</v>
      </c>
    </row>
    <row r="193" spans="1:65" s="12" customFormat="1" ht="22.9" customHeight="1">
      <c r="B193" s="171"/>
      <c r="C193" s="172"/>
      <c r="D193" s="173" t="s">
        <v>75</v>
      </c>
      <c r="E193" s="185" t="s">
        <v>316</v>
      </c>
      <c r="F193" s="185" t="s">
        <v>317</v>
      </c>
      <c r="G193" s="172"/>
      <c r="H193" s="172"/>
      <c r="I193" s="175"/>
      <c r="J193" s="186">
        <f>BK193</f>
        <v>0</v>
      </c>
      <c r="K193" s="172"/>
      <c r="L193" s="177"/>
      <c r="M193" s="178"/>
      <c r="N193" s="179"/>
      <c r="O193" s="179"/>
      <c r="P193" s="180">
        <f>SUM(P194:P213)</f>
        <v>0</v>
      </c>
      <c r="Q193" s="179"/>
      <c r="R193" s="180">
        <f>SUM(R194:R213)</f>
        <v>0.11481</v>
      </c>
      <c r="S193" s="179"/>
      <c r="T193" s="181">
        <f>SUM(T194:T213)</f>
        <v>8.2400000000000001E-2</v>
      </c>
      <c r="AR193" s="182" t="s">
        <v>86</v>
      </c>
      <c r="AT193" s="183" t="s">
        <v>75</v>
      </c>
      <c r="AU193" s="183" t="s">
        <v>84</v>
      </c>
      <c r="AY193" s="182" t="s">
        <v>141</v>
      </c>
      <c r="BK193" s="184">
        <f>SUM(BK194:BK213)</f>
        <v>0</v>
      </c>
    </row>
    <row r="194" spans="1:65" s="2" customFormat="1" ht="16.5" customHeight="1">
      <c r="A194" s="34"/>
      <c r="B194" s="35"/>
      <c r="C194" s="187" t="s">
        <v>318</v>
      </c>
      <c r="D194" s="187" t="s">
        <v>144</v>
      </c>
      <c r="E194" s="188" t="s">
        <v>319</v>
      </c>
      <c r="F194" s="189" t="s">
        <v>320</v>
      </c>
      <c r="G194" s="190" t="s">
        <v>233</v>
      </c>
      <c r="H194" s="191">
        <v>2</v>
      </c>
      <c r="I194" s="192"/>
      <c r="J194" s="193">
        <f t="shared" ref="J194:J213" si="10">ROUND(I194*H194,2)</f>
        <v>0</v>
      </c>
      <c r="K194" s="194"/>
      <c r="L194" s="39"/>
      <c r="M194" s="195" t="s">
        <v>1</v>
      </c>
      <c r="N194" s="196" t="s">
        <v>41</v>
      </c>
      <c r="O194" s="71"/>
      <c r="P194" s="197">
        <f t="shared" ref="P194:P213" si="11">O194*H194</f>
        <v>0</v>
      </c>
      <c r="Q194" s="197">
        <v>0</v>
      </c>
      <c r="R194" s="197">
        <f t="shared" ref="R194:R213" si="12">Q194*H194</f>
        <v>0</v>
      </c>
      <c r="S194" s="197">
        <v>1.933E-2</v>
      </c>
      <c r="T194" s="198">
        <f t="shared" ref="T194:T213" si="13">S194*H194</f>
        <v>3.866E-2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216</v>
      </c>
      <c r="AT194" s="199" t="s">
        <v>144</v>
      </c>
      <c r="AU194" s="199" t="s">
        <v>86</v>
      </c>
      <c r="AY194" s="17" t="s">
        <v>141</v>
      </c>
      <c r="BE194" s="200">
        <f t="shared" ref="BE194:BE213" si="14">IF(N194="základní",J194,0)</f>
        <v>0</v>
      </c>
      <c r="BF194" s="200">
        <f t="shared" ref="BF194:BF213" si="15">IF(N194="snížená",J194,0)</f>
        <v>0</v>
      </c>
      <c r="BG194" s="200">
        <f t="shared" ref="BG194:BG213" si="16">IF(N194="zákl. přenesená",J194,0)</f>
        <v>0</v>
      </c>
      <c r="BH194" s="200">
        <f t="shared" ref="BH194:BH213" si="17">IF(N194="sníž. přenesená",J194,0)</f>
        <v>0</v>
      </c>
      <c r="BI194" s="200">
        <f t="shared" ref="BI194:BI213" si="18">IF(N194="nulová",J194,0)</f>
        <v>0</v>
      </c>
      <c r="BJ194" s="17" t="s">
        <v>84</v>
      </c>
      <c r="BK194" s="200">
        <f t="shared" ref="BK194:BK213" si="19">ROUND(I194*H194,2)</f>
        <v>0</v>
      </c>
      <c r="BL194" s="17" t="s">
        <v>216</v>
      </c>
      <c r="BM194" s="199" t="s">
        <v>321</v>
      </c>
    </row>
    <row r="195" spans="1:65" s="2" customFormat="1" ht="16.5" customHeight="1">
      <c r="A195" s="34"/>
      <c r="B195" s="35"/>
      <c r="C195" s="187" t="s">
        <v>322</v>
      </c>
      <c r="D195" s="187" t="s">
        <v>144</v>
      </c>
      <c r="E195" s="188" t="s">
        <v>323</v>
      </c>
      <c r="F195" s="189" t="s">
        <v>324</v>
      </c>
      <c r="G195" s="190" t="s">
        <v>233</v>
      </c>
      <c r="H195" s="191">
        <v>2</v>
      </c>
      <c r="I195" s="192"/>
      <c r="J195" s="193">
        <f t="shared" si="10"/>
        <v>0</v>
      </c>
      <c r="K195" s="194"/>
      <c r="L195" s="39"/>
      <c r="M195" s="195" t="s">
        <v>1</v>
      </c>
      <c r="N195" s="196" t="s">
        <v>41</v>
      </c>
      <c r="O195" s="71"/>
      <c r="P195" s="197">
        <f t="shared" si="11"/>
        <v>0</v>
      </c>
      <c r="Q195" s="197">
        <v>0</v>
      </c>
      <c r="R195" s="197">
        <f t="shared" si="12"/>
        <v>0</v>
      </c>
      <c r="S195" s="197">
        <v>1.9460000000000002E-2</v>
      </c>
      <c r="T195" s="198">
        <f t="shared" si="13"/>
        <v>3.8920000000000003E-2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216</v>
      </c>
      <c r="AT195" s="199" t="s">
        <v>144</v>
      </c>
      <c r="AU195" s="199" t="s">
        <v>86</v>
      </c>
      <c r="AY195" s="17" t="s">
        <v>141</v>
      </c>
      <c r="BE195" s="200">
        <f t="shared" si="14"/>
        <v>0</v>
      </c>
      <c r="BF195" s="200">
        <f t="shared" si="15"/>
        <v>0</v>
      </c>
      <c r="BG195" s="200">
        <f t="shared" si="16"/>
        <v>0</v>
      </c>
      <c r="BH195" s="200">
        <f t="shared" si="17"/>
        <v>0</v>
      </c>
      <c r="BI195" s="200">
        <f t="shared" si="18"/>
        <v>0</v>
      </c>
      <c r="BJ195" s="17" t="s">
        <v>84</v>
      </c>
      <c r="BK195" s="200">
        <f t="shared" si="19"/>
        <v>0</v>
      </c>
      <c r="BL195" s="17" t="s">
        <v>216</v>
      </c>
      <c r="BM195" s="199" t="s">
        <v>325</v>
      </c>
    </row>
    <row r="196" spans="1:65" s="2" customFormat="1" ht="16.5" customHeight="1">
      <c r="A196" s="34"/>
      <c r="B196" s="35"/>
      <c r="C196" s="187" t="s">
        <v>326</v>
      </c>
      <c r="D196" s="187" t="s">
        <v>144</v>
      </c>
      <c r="E196" s="188" t="s">
        <v>327</v>
      </c>
      <c r="F196" s="189" t="s">
        <v>328</v>
      </c>
      <c r="G196" s="190" t="s">
        <v>233</v>
      </c>
      <c r="H196" s="191">
        <v>2</v>
      </c>
      <c r="I196" s="192"/>
      <c r="J196" s="193">
        <f t="shared" si="10"/>
        <v>0</v>
      </c>
      <c r="K196" s="194"/>
      <c r="L196" s="39"/>
      <c r="M196" s="195" t="s">
        <v>1</v>
      </c>
      <c r="N196" s="196" t="s">
        <v>41</v>
      </c>
      <c r="O196" s="71"/>
      <c r="P196" s="197">
        <f t="shared" si="11"/>
        <v>0</v>
      </c>
      <c r="Q196" s="197">
        <v>0</v>
      </c>
      <c r="R196" s="197">
        <f t="shared" si="12"/>
        <v>0</v>
      </c>
      <c r="S196" s="197">
        <v>1.56E-3</v>
      </c>
      <c r="T196" s="198">
        <f t="shared" si="13"/>
        <v>3.1199999999999999E-3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216</v>
      </c>
      <c r="AT196" s="199" t="s">
        <v>144</v>
      </c>
      <c r="AU196" s="199" t="s">
        <v>86</v>
      </c>
      <c r="AY196" s="17" t="s">
        <v>141</v>
      </c>
      <c r="BE196" s="200">
        <f t="shared" si="14"/>
        <v>0</v>
      </c>
      <c r="BF196" s="200">
        <f t="shared" si="15"/>
        <v>0</v>
      </c>
      <c r="BG196" s="200">
        <f t="shared" si="16"/>
        <v>0</v>
      </c>
      <c r="BH196" s="200">
        <f t="shared" si="17"/>
        <v>0</v>
      </c>
      <c r="BI196" s="200">
        <f t="shared" si="18"/>
        <v>0</v>
      </c>
      <c r="BJ196" s="17" t="s">
        <v>84</v>
      </c>
      <c r="BK196" s="200">
        <f t="shared" si="19"/>
        <v>0</v>
      </c>
      <c r="BL196" s="17" t="s">
        <v>216</v>
      </c>
      <c r="BM196" s="199" t="s">
        <v>329</v>
      </c>
    </row>
    <row r="197" spans="1:65" s="2" customFormat="1" ht="16.5" customHeight="1">
      <c r="A197" s="34"/>
      <c r="B197" s="35"/>
      <c r="C197" s="187" t="s">
        <v>330</v>
      </c>
      <c r="D197" s="187" t="s">
        <v>144</v>
      </c>
      <c r="E197" s="188" t="s">
        <v>331</v>
      </c>
      <c r="F197" s="189" t="s">
        <v>332</v>
      </c>
      <c r="G197" s="190" t="s">
        <v>333</v>
      </c>
      <c r="H197" s="191">
        <v>2</v>
      </c>
      <c r="I197" s="192"/>
      <c r="J197" s="193">
        <f t="shared" si="10"/>
        <v>0</v>
      </c>
      <c r="K197" s="194"/>
      <c r="L197" s="39"/>
      <c r="M197" s="195" t="s">
        <v>1</v>
      </c>
      <c r="N197" s="196" t="s">
        <v>41</v>
      </c>
      <c r="O197" s="71"/>
      <c r="P197" s="197">
        <f t="shared" si="11"/>
        <v>0</v>
      </c>
      <c r="Q197" s="197">
        <v>0</v>
      </c>
      <c r="R197" s="197">
        <f t="shared" si="12"/>
        <v>0</v>
      </c>
      <c r="S197" s="197">
        <v>8.4999999999999995E-4</v>
      </c>
      <c r="T197" s="198">
        <f t="shared" si="13"/>
        <v>1.6999999999999999E-3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216</v>
      </c>
      <c r="AT197" s="199" t="s">
        <v>144</v>
      </c>
      <c r="AU197" s="199" t="s">
        <v>86</v>
      </c>
      <c r="AY197" s="17" t="s">
        <v>141</v>
      </c>
      <c r="BE197" s="200">
        <f t="shared" si="14"/>
        <v>0</v>
      </c>
      <c r="BF197" s="200">
        <f t="shared" si="15"/>
        <v>0</v>
      </c>
      <c r="BG197" s="200">
        <f t="shared" si="16"/>
        <v>0</v>
      </c>
      <c r="BH197" s="200">
        <f t="shared" si="17"/>
        <v>0</v>
      </c>
      <c r="BI197" s="200">
        <f t="shared" si="18"/>
        <v>0</v>
      </c>
      <c r="BJ197" s="17" t="s">
        <v>84</v>
      </c>
      <c r="BK197" s="200">
        <f t="shared" si="19"/>
        <v>0</v>
      </c>
      <c r="BL197" s="17" t="s">
        <v>216</v>
      </c>
      <c r="BM197" s="199" t="s">
        <v>334</v>
      </c>
    </row>
    <row r="198" spans="1:65" s="2" customFormat="1" ht="24.2" customHeight="1">
      <c r="A198" s="34"/>
      <c r="B198" s="35"/>
      <c r="C198" s="187" t="s">
        <v>335</v>
      </c>
      <c r="D198" s="187" t="s">
        <v>144</v>
      </c>
      <c r="E198" s="188" t="s">
        <v>336</v>
      </c>
      <c r="F198" s="189" t="s">
        <v>337</v>
      </c>
      <c r="G198" s="190" t="s">
        <v>233</v>
      </c>
      <c r="H198" s="191">
        <v>2</v>
      </c>
      <c r="I198" s="192"/>
      <c r="J198" s="193">
        <f t="shared" si="10"/>
        <v>0</v>
      </c>
      <c r="K198" s="194"/>
      <c r="L198" s="39"/>
      <c r="M198" s="195" t="s">
        <v>1</v>
      </c>
      <c r="N198" s="196" t="s">
        <v>41</v>
      </c>
      <c r="O198" s="71"/>
      <c r="P198" s="197">
        <f t="shared" si="11"/>
        <v>0</v>
      </c>
      <c r="Q198" s="197">
        <v>2.223E-2</v>
      </c>
      <c r="R198" s="197">
        <f t="shared" si="12"/>
        <v>4.446E-2</v>
      </c>
      <c r="S198" s="197">
        <v>0</v>
      </c>
      <c r="T198" s="198">
        <f t="shared" si="1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216</v>
      </c>
      <c r="AT198" s="199" t="s">
        <v>144</v>
      </c>
      <c r="AU198" s="199" t="s">
        <v>86</v>
      </c>
      <c r="AY198" s="17" t="s">
        <v>141</v>
      </c>
      <c r="BE198" s="200">
        <f t="shared" si="14"/>
        <v>0</v>
      </c>
      <c r="BF198" s="200">
        <f t="shared" si="15"/>
        <v>0</v>
      </c>
      <c r="BG198" s="200">
        <f t="shared" si="16"/>
        <v>0</v>
      </c>
      <c r="BH198" s="200">
        <f t="shared" si="17"/>
        <v>0</v>
      </c>
      <c r="BI198" s="200">
        <f t="shared" si="18"/>
        <v>0</v>
      </c>
      <c r="BJ198" s="17" t="s">
        <v>84</v>
      </c>
      <c r="BK198" s="200">
        <f t="shared" si="19"/>
        <v>0</v>
      </c>
      <c r="BL198" s="17" t="s">
        <v>216</v>
      </c>
      <c r="BM198" s="199" t="s">
        <v>338</v>
      </c>
    </row>
    <row r="199" spans="1:65" s="2" customFormat="1" ht="33" customHeight="1">
      <c r="A199" s="34"/>
      <c r="B199" s="35"/>
      <c r="C199" s="187" t="s">
        <v>339</v>
      </c>
      <c r="D199" s="187" t="s">
        <v>144</v>
      </c>
      <c r="E199" s="188" t="s">
        <v>340</v>
      </c>
      <c r="F199" s="189" t="s">
        <v>341</v>
      </c>
      <c r="G199" s="190" t="s">
        <v>233</v>
      </c>
      <c r="H199" s="191">
        <v>1</v>
      </c>
      <c r="I199" s="192"/>
      <c r="J199" s="193">
        <f t="shared" si="10"/>
        <v>0</v>
      </c>
      <c r="K199" s="194"/>
      <c r="L199" s="39"/>
      <c r="M199" s="195" t="s">
        <v>1</v>
      </c>
      <c r="N199" s="196" t="s">
        <v>41</v>
      </c>
      <c r="O199" s="71"/>
      <c r="P199" s="197">
        <f t="shared" si="11"/>
        <v>0</v>
      </c>
      <c r="Q199" s="197">
        <v>2.7359999999999999E-2</v>
      </c>
      <c r="R199" s="197">
        <f t="shared" si="12"/>
        <v>2.7359999999999999E-2</v>
      </c>
      <c r="S199" s="197">
        <v>0</v>
      </c>
      <c r="T199" s="198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216</v>
      </c>
      <c r="AT199" s="199" t="s">
        <v>144</v>
      </c>
      <c r="AU199" s="199" t="s">
        <v>86</v>
      </c>
      <c r="AY199" s="17" t="s">
        <v>141</v>
      </c>
      <c r="BE199" s="200">
        <f t="shared" si="14"/>
        <v>0</v>
      </c>
      <c r="BF199" s="200">
        <f t="shared" si="15"/>
        <v>0</v>
      </c>
      <c r="BG199" s="200">
        <f t="shared" si="16"/>
        <v>0</v>
      </c>
      <c r="BH199" s="200">
        <f t="shared" si="17"/>
        <v>0</v>
      </c>
      <c r="BI199" s="200">
        <f t="shared" si="18"/>
        <v>0</v>
      </c>
      <c r="BJ199" s="17" t="s">
        <v>84</v>
      </c>
      <c r="BK199" s="200">
        <f t="shared" si="19"/>
        <v>0</v>
      </c>
      <c r="BL199" s="17" t="s">
        <v>216</v>
      </c>
      <c r="BM199" s="199" t="s">
        <v>342</v>
      </c>
    </row>
    <row r="200" spans="1:65" s="2" customFormat="1" ht="16.5" customHeight="1">
      <c r="A200" s="34"/>
      <c r="B200" s="35"/>
      <c r="C200" s="187" t="s">
        <v>343</v>
      </c>
      <c r="D200" s="187" t="s">
        <v>144</v>
      </c>
      <c r="E200" s="188" t="s">
        <v>344</v>
      </c>
      <c r="F200" s="189" t="s">
        <v>345</v>
      </c>
      <c r="G200" s="190" t="s">
        <v>233</v>
      </c>
      <c r="H200" s="191">
        <v>1</v>
      </c>
      <c r="I200" s="192"/>
      <c r="J200" s="193">
        <f t="shared" si="10"/>
        <v>0</v>
      </c>
      <c r="K200" s="194"/>
      <c r="L200" s="39"/>
      <c r="M200" s="195" t="s">
        <v>1</v>
      </c>
      <c r="N200" s="196" t="s">
        <v>41</v>
      </c>
      <c r="O200" s="71"/>
      <c r="P200" s="197">
        <f t="shared" si="11"/>
        <v>0</v>
      </c>
      <c r="Q200" s="197">
        <v>2.1000000000000001E-2</v>
      </c>
      <c r="R200" s="197">
        <f t="shared" si="12"/>
        <v>2.1000000000000001E-2</v>
      </c>
      <c r="S200" s="197">
        <v>0</v>
      </c>
      <c r="T200" s="198">
        <f t="shared" si="1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216</v>
      </c>
      <c r="AT200" s="199" t="s">
        <v>144</v>
      </c>
      <c r="AU200" s="199" t="s">
        <v>86</v>
      </c>
      <c r="AY200" s="17" t="s">
        <v>141</v>
      </c>
      <c r="BE200" s="200">
        <f t="shared" si="14"/>
        <v>0</v>
      </c>
      <c r="BF200" s="200">
        <f t="shared" si="15"/>
        <v>0</v>
      </c>
      <c r="BG200" s="200">
        <f t="shared" si="16"/>
        <v>0</v>
      </c>
      <c r="BH200" s="200">
        <f t="shared" si="17"/>
        <v>0</v>
      </c>
      <c r="BI200" s="200">
        <f t="shared" si="18"/>
        <v>0</v>
      </c>
      <c r="BJ200" s="17" t="s">
        <v>84</v>
      </c>
      <c r="BK200" s="200">
        <f t="shared" si="19"/>
        <v>0</v>
      </c>
      <c r="BL200" s="17" t="s">
        <v>216</v>
      </c>
      <c r="BM200" s="199" t="s">
        <v>346</v>
      </c>
    </row>
    <row r="201" spans="1:65" s="2" customFormat="1" ht="24.2" customHeight="1">
      <c r="A201" s="34"/>
      <c r="B201" s="35"/>
      <c r="C201" s="187" t="s">
        <v>347</v>
      </c>
      <c r="D201" s="187" t="s">
        <v>144</v>
      </c>
      <c r="E201" s="188" t="s">
        <v>348</v>
      </c>
      <c r="F201" s="189" t="s">
        <v>349</v>
      </c>
      <c r="G201" s="190" t="s">
        <v>233</v>
      </c>
      <c r="H201" s="191">
        <v>1</v>
      </c>
      <c r="I201" s="192"/>
      <c r="J201" s="193">
        <f t="shared" si="10"/>
        <v>0</v>
      </c>
      <c r="K201" s="194"/>
      <c r="L201" s="39"/>
      <c r="M201" s="195" t="s">
        <v>1</v>
      </c>
      <c r="N201" s="196" t="s">
        <v>41</v>
      </c>
      <c r="O201" s="71"/>
      <c r="P201" s="197">
        <f t="shared" si="11"/>
        <v>0</v>
      </c>
      <c r="Q201" s="197">
        <v>1.4749999999999999E-2</v>
      </c>
      <c r="R201" s="197">
        <f t="shared" si="12"/>
        <v>1.4749999999999999E-2</v>
      </c>
      <c r="S201" s="197">
        <v>0</v>
      </c>
      <c r="T201" s="198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216</v>
      </c>
      <c r="AT201" s="199" t="s">
        <v>144</v>
      </c>
      <c r="AU201" s="199" t="s">
        <v>86</v>
      </c>
      <c r="AY201" s="17" t="s">
        <v>141</v>
      </c>
      <c r="BE201" s="200">
        <f t="shared" si="14"/>
        <v>0</v>
      </c>
      <c r="BF201" s="200">
        <f t="shared" si="15"/>
        <v>0</v>
      </c>
      <c r="BG201" s="200">
        <f t="shared" si="16"/>
        <v>0</v>
      </c>
      <c r="BH201" s="200">
        <f t="shared" si="17"/>
        <v>0</v>
      </c>
      <c r="BI201" s="200">
        <f t="shared" si="18"/>
        <v>0</v>
      </c>
      <c r="BJ201" s="17" t="s">
        <v>84</v>
      </c>
      <c r="BK201" s="200">
        <f t="shared" si="19"/>
        <v>0</v>
      </c>
      <c r="BL201" s="17" t="s">
        <v>216</v>
      </c>
      <c r="BM201" s="199" t="s">
        <v>350</v>
      </c>
    </row>
    <row r="202" spans="1:65" s="2" customFormat="1" ht="24.2" customHeight="1">
      <c r="A202" s="34"/>
      <c r="B202" s="35"/>
      <c r="C202" s="187" t="s">
        <v>351</v>
      </c>
      <c r="D202" s="187" t="s">
        <v>144</v>
      </c>
      <c r="E202" s="188" t="s">
        <v>352</v>
      </c>
      <c r="F202" s="189" t="s">
        <v>353</v>
      </c>
      <c r="G202" s="190" t="s">
        <v>233</v>
      </c>
      <c r="H202" s="191">
        <v>1</v>
      </c>
      <c r="I202" s="192"/>
      <c r="J202" s="193">
        <f t="shared" si="10"/>
        <v>0</v>
      </c>
      <c r="K202" s="194"/>
      <c r="L202" s="39"/>
      <c r="M202" s="195" t="s">
        <v>1</v>
      </c>
      <c r="N202" s="196" t="s">
        <v>41</v>
      </c>
      <c r="O202" s="71"/>
      <c r="P202" s="197">
        <f t="shared" si="11"/>
        <v>0</v>
      </c>
      <c r="Q202" s="197">
        <v>1.72E-3</v>
      </c>
      <c r="R202" s="197">
        <f t="shared" si="12"/>
        <v>1.72E-3</v>
      </c>
      <c r="S202" s="197">
        <v>0</v>
      </c>
      <c r="T202" s="198">
        <f t="shared" si="1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216</v>
      </c>
      <c r="AT202" s="199" t="s">
        <v>144</v>
      </c>
      <c r="AU202" s="199" t="s">
        <v>86</v>
      </c>
      <c r="AY202" s="17" t="s">
        <v>141</v>
      </c>
      <c r="BE202" s="200">
        <f t="shared" si="14"/>
        <v>0</v>
      </c>
      <c r="BF202" s="200">
        <f t="shared" si="15"/>
        <v>0</v>
      </c>
      <c r="BG202" s="200">
        <f t="shared" si="16"/>
        <v>0</v>
      </c>
      <c r="BH202" s="200">
        <f t="shared" si="17"/>
        <v>0</v>
      </c>
      <c r="BI202" s="200">
        <f t="shared" si="18"/>
        <v>0</v>
      </c>
      <c r="BJ202" s="17" t="s">
        <v>84</v>
      </c>
      <c r="BK202" s="200">
        <f t="shared" si="19"/>
        <v>0</v>
      </c>
      <c r="BL202" s="17" t="s">
        <v>216</v>
      </c>
      <c r="BM202" s="199" t="s">
        <v>354</v>
      </c>
    </row>
    <row r="203" spans="1:65" s="2" customFormat="1" ht="16.5" customHeight="1">
      <c r="A203" s="34"/>
      <c r="B203" s="35"/>
      <c r="C203" s="187" t="s">
        <v>355</v>
      </c>
      <c r="D203" s="187" t="s">
        <v>144</v>
      </c>
      <c r="E203" s="188" t="s">
        <v>356</v>
      </c>
      <c r="F203" s="189" t="s">
        <v>357</v>
      </c>
      <c r="G203" s="190" t="s">
        <v>233</v>
      </c>
      <c r="H203" s="191">
        <v>2</v>
      </c>
      <c r="I203" s="192"/>
      <c r="J203" s="193">
        <f t="shared" si="10"/>
        <v>0</v>
      </c>
      <c r="K203" s="194"/>
      <c r="L203" s="39"/>
      <c r="M203" s="195" t="s">
        <v>1</v>
      </c>
      <c r="N203" s="196" t="s">
        <v>41</v>
      </c>
      <c r="O203" s="71"/>
      <c r="P203" s="197">
        <f t="shared" si="11"/>
        <v>0</v>
      </c>
      <c r="Q203" s="197">
        <v>1.8400000000000001E-3</v>
      </c>
      <c r="R203" s="197">
        <f t="shared" si="12"/>
        <v>3.6800000000000001E-3</v>
      </c>
      <c r="S203" s="197">
        <v>0</v>
      </c>
      <c r="T203" s="198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216</v>
      </c>
      <c r="AT203" s="199" t="s">
        <v>144</v>
      </c>
      <c r="AU203" s="199" t="s">
        <v>86</v>
      </c>
      <c r="AY203" s="17" t="s">
        <v>141</v>
      </c>
      <c r="BE203" s="200">
        <f t="shared" si="14"/>
        <v>0</v>
      </c>
      <c r="BF203" s="200">
        <f t="shared" si="15"/>
        <v>0</v>
      </c>
      <c r="BG203" s="200">
        <f t="shared" si="16"/>
        <v>0</v>
      </c>
      <c r="BH203" s="200">
        <f t="shared" si="17"/>
        <v>0</v>
      </c>
      <c r="BI203" s="200">
        <f t="shared" si="18"/>
        <v>0</v>
      </c>
      <c r="BJ203" s="17" t="s">
        <v>84</v>
      </c>
      <c r="BK203" s="200">
        <f t="shared" si="19"/>
        <v>0</v>
      </c>
      <c r="BL203" s="17" t="s">
        <v>216</v>
      </c>
      <c r="BM203" s="199" t="s">
        <v>358</v>
      </c>
    </row>
    <row r="204" spans="1:65" s="2" customFormat="1" ht="21.75" customHeight="1">
      <c r="A204" s="34"/>
      <c r="B204" s="35"/>
      <c r="C204" s="187" t="s">
        <v>359</v>
      </c>
      <c r="D204" s="187" t="s">
        <v>144</v>
      </c>
      <c r="E204" s="188" t="s">
        <v>360</v>
      </c>
      <c r="F204" s="189" t="s">
        <v>361</v>
      </c>
      <c r="G204" s="190" t="s">
        <v>233</v>
      </c>
      <c r="H204" s="191">
        <v>1</v>
      </c>
      <c r="I204" s="192"/>
      <c r="J204" s="193">
        <f t="shared" si="10"/>
        <v>0</v>
      </c>
      <c r="K204" s="194"/>
      <c r="L204" s="39"/>
      <c r="M204" s="195" t="s">
        <v>1</v>
      </c>
      <c r="N204" s="196" t="s">
        <v>41</v>
      </c>
      <c r="O204" s="71"/>
      <c r="P204" s="197">
        <f t="shared" si="11"/>
        <v>0</v>
      </c>
      <c r="Q204" s="197">
        <v>1.8400000000000001E-3</v>
      </c>
      <c r="R204" s="197">
        <f t="shared" si="12"/>
        <v>1.8400000000000001E-3</v>
      </c>
      <c r="S204" s="197">
        <v>0</v>
      </c>
      <c r="T204" s="198">
        <f t="shared" si="1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216</v>
      </c>
      <c r="AT204" s="199" t="s">
        <v>144</v>
      </c>
      <c r="AU204" s="199" t="s">
        <v>86</v>
      </c>
      <c r="AY204" s="17" t="s">
        <v>141</v>
      </c>
      <c r="BE204" s="200">
        <f t="shared" si="14"/>
        <v>0</v>
      </c>
      <c r="BF204" s="200">
        <f t="shared" si="15"/>
        <v>0</v>
      </c>
      <c r="BG204" s="200">
        <f t="shared" si="16"/>
        <v>0</v>
      </c>
      <c r="BH204" s="200">
        <f t="shared" si="17"/>
        <v>0</v>
      </c>
      <c r="BI204" s="200">
        <f t="shared" si="18"/>
        <v>0</v>
      </c>
      <c r="BJ204" s="17" t="s">
        <v>84</v>
      </c>
      <c r="BK204" s="200">
        <f t="shared" si="19"/>
        <v>0</v>
      </c>
      <c r="BL204" s="17" t="s">
        <v>216</v>
      </c>
      <c r="BM204" s="199" t="s">
        <v>362</v>
      </c>
    </row>
    <row r="205" spans="1:65" s="2" customFormat="1" ht="16.5" customHeight="1">
      <c r="A205" s="34"/>
      <c r="B205" s="35"/>
      <c r="C205" s="187" t="s">
        <v>363</v>
      </c>
      <c r="D205" s="187" t="s">
        <v>144</v>
      </c>
      <c r="E205" s="188" t="s">
        <v>364</v>
      </c>
      <c r="F205" s="189" t="s">
        <v>365</v>
      </c>
      <c r="G205" s="190" t="s">
        <v>233</v>
      </c>
      <c r="H205" s="191">
        <v>1</v>
      </c>
      <c r="I205" s="192"/>
      <c r="J205" s="193">
        <f t="shared" si="10"/>
        <v>0</v>
      </c>
      <c r="K205" s="194"/>
      <c r="L205" s="39"/>
      <c r="M205" s="195" t="s">
        <v>1</v>
      </c>
      <c r="N205" s="196" t="s">
        <v>41</v>
      </c>
      <c r="O205" s="71"/>
      <c r="P205" s="197">
        <f t="shared" si="11"/>
        <v>0</v>
      </c>
      <c r="Q205" s="197">
        <v>0</v>
      </c>
      <c r="R205" s="197">
        <f t="shared" si="12"/>
        <v>0</v>
      </c>
      <c r="S205" s="197">
        <v>0</v>
      </c>
      <c r="T205" s="198">
        <f t="shared" si="1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216</v>
      </c>
      <c r="AT205" s="199" t="s">
        <v>144</v>
      </c>
      <c r="AU205" s="199" t="s">
        <v>86</v>
      </c>
      <c r="AY205" s="17" t="s">
        <v>141</v>
      </c>
      <c r="BE205" s="200">
        <f t="shared" si="14"/>
        <v>0</v>
      </c>
      <c r="BF205" s="200">
        <f t="shared" si="15"/>
        <v>0</v>
      </c>
      <c r="BG205" s="200">
        <f t="shared" si="16"/>
        <v>0</v>
      </c>
      <c r="BH205" s="200">
        <f t="shared" si="17"/>
        <v>0</v>
      </c>
      <c r="BI205" s="200">
        <f t="shared" si="18"/>
        <v>0</v>
      </c>
      <c r="BJ205" s="17" t="s">
        <v>84</v>
      </c>
      <c r="BK205" s="200">
        <f t="shared" si="19"/>
        <v>0</v>
      </c>
      <c r="BL205" s="17" t="s">
        <v>216</v>
      </c>
      <c r="BM205" s="199" t="s">
        <v>366</v>
      </c>
    </row>
    <row r="206" spans="1:65" s="2" customFormat="1" ht="16.5" customHeight="1">
      <c r="A206" s="34"/>
      <c r="B206" s="35"/>
      <c r="C206" s="187" t="s">
        <v>367</v>
      </c>
      <c r="D206" s="187" t="s">
        <v>144</v>
      </c>
      <c r="E206" s="188" t="s">
        <v>368</v>
      </c>
      <c r="F206" s="189" t="s">
        <v>369</v>
      </c>
      <c r="G206" s="190" t="s">
        <v>233</v>
      </c>
      <c r="H206" s="191">
        <v>2</v>
      </c>
      <c r="I206" s="192"/>
      <c r="J206" s="193">
        <f t="shared" si="10"/>
        <v>0</v>
      </c>
      <c r="K206" s="194"/>
      <c r="L206" s="39"/>
      <c r="M206" s="195" t="s">
        <v>1</v>
      </c>
      <c r="N206" s="196" t="s">
        <v>41</v>
      </c>
      <c r="O206" s="71"/>
      <c r="P206" s="197">
        <f t="shared" si="11"/>
        <v>0</v>
      </c>
      <c r="Q206" s="197">
        <v>0</v>
      </c>
      <c r="R206" s="197">
        <f t="shared" si="12"/>
        <v>0</v>
      </c>
      <c r="S206" s="197">
        <v>0</v>
      </c>
      <c r="T206" s="198">
        <f t="shared" si="1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216</v>
      </c>
      <c r="AT206" s="199" t="s">
        <v>144</v>
      </c>
      <c r="AU206" s="199" t="s">
        <v>86</v>
      </c>
      <c r="AY206" s="17" t="s">
        <v>141</v>
      </c>
      <c r="BE206" s="200">
        <f t="shared" si="14"/>
        <v>0</v>
      </c>
      <c r="BF206" s="200">
        <f t="shared" si="15"/>
        <v>0</v>
      </c>
      <c r="BG206" s="200">
        <f t="shared" si="16"/>
        <v>0</v>
      </c>
      <c r="BH206" s="200">
        <f t="shared" si="17"/>
        <v>0</v>
      </c>
      <c r="BI206" s="200">
        <f t="shared" si="18"/>
        <v>0</v>
      </c>
      <c r="BJ206" s="17" t="s">
        <v>84</v>
      </c>
      <c r="BK206" s="200">
        <f t="shared" si="19"/>
        <v>0</v>
      </c>
      <c r="BL206" s="17" t="s">
        <v>216</v>
      </c>
      <c r="BM206" s="199" t="s">
        <v>370</v>
      </c>
    </row>
    <row r="207" spans="1:65" s="2" customFormat="1" ht="16.5" customHeight="1">
      <c r="A207" s="34"/>
      <c r="B207" s="35"/>
      <c r="C207" s="187" t="s">
        <v>371</v>
      </c>
      <c r="D207" s="187" t="s">
        <v>144</v>
      </c>
      <c r="E207" s="188" t="s">
        <v>372</v>
      </c>
      <c r="F207" s="189" t="s">
        <v>373</v>
      </c>
      <c r="G207" s="190" t="s">
        <v>233</v>
      </c>
      <c r="H207" s="191">
        <v>2</v>
      </c>
      <c r="I207" s="192"/>
      <c r="J207" s="193">
        <f t="shared" si="10"/>
        <v>0</v>
      </c>
      <c r="K207" s="194"/>
      <c r="L207" s="39"/>
      <c r="M207" s="195" t="s">
        <v>1</v>
      </c>
      <c r="N207" s="196" t="s">
        <v>41</v>
      </c>
      <c r="O207" s="71"/>
      <c r="P207" s="197">
        <f t="shared" si="11"/>
        <v>0</v>
      </c>
      <c r="Q207" s="197">
        <v>0</v>
      </c>
      <c r="R207" s="197">
        <f t="shared" si="12"/>
        <v>0</v>
      </c>
      <c r="S207" s="197">
        <v>0</v>
      </c>
      <c r="T207" s="198">
        <f t="shared" si="1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216</v>
      </c>
      <c r="AT207" s="199" t="s">
        <v>144</v>
      </c>
      <c r="AU207" s="199" t="s">
        <v>86</v>
      </c>
      <c r="AY207" s="17" t="s">
        <v>141</v>
      </c>
      <c r="BE207" s="200">
        <f t="shared" si="14"/>
        <v>0</v>
      </c>
      <c r="BF207" s="200">
        <f t="shared" si="15"/>
        <v>0</v>
      </c>
      <c r="BG207" s="200">
        <f t="shared" si="16"/>
        <v>0</v>
      </c>
      <c r="BH207" s="200">
        <f t="shared" si="17"/>
        <v>0</v>
      </c>
      <c r="BI207" s="200">
        <f t="shared" si="18"/>
        <v>0</v>
      </c>
      <c r="BJ207" s="17" t="s">
        <v>84</v>
      </c>
      <c r="BK207" s="200">
        <f t="shared" si="19"/>
        <v>0</v>
      </c>
      <c r="BL207" s="17" t="s">
        <v>216</v>
      </c>
      <c r="BM207" s="199" t="s">
        <v>374</v>
      </c>
    </row>
    <row r="208" spans="1:65" s="2" customFormat="1" ht="16.5" customHeight="1">
      <c r="A208" s="34"/>
      <c r="B208" s="35"/>
      <c r="C208" s="187" t="s">
        <v>375</v>
      </c>
      <c r="D208" s="187" t="s">
        <v>144</v>
      </c>
      <c r="E208" s="188" t="s">
        <v>376</v>
      </c>
      <c r="F208" s="189" t="s">
        <v>377</v>
      </c>
      <c r="G208" s="190" t="s">
        <v>233</v>
      </c>
      <c r="H208" s="191">
        <v>2</v>
      </c>
      <c r="I208" s="192"/>
      <c r="J208" s="193">
        <f t="shared" si="10"/>
        <v>0</v>
      </c>
      <c r="K208" s="194"/>
      <c r="L208" s="39"/>
      <c r="M208" s="195" t="s">
        <v>1</v>
      </c>
      <c r="N208" s="196" t="s">
        <v>41</v>
      </c>
      <c r="O208" s="71"/>
      <c r="P208" s="197">
        <f t="shared" si="11"/>
        <v>0</v>
      </c>
      <c r="Q208" s="197">
        <v>0</v>
      </c>
      <c r="R208" s="197">
        <f t="shared" si="12"/>
        <v>0</v>
      </c>
      <c r="S208" s="197">
        <v>0</v>
      </c>
      <c r="T208" s="198">
        <f t="shared" si="1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216</v>
      </c>
      <c r="AT208" s="199" t="s">
        <v>144</v>
      </c>
      <c r="AU208" s="199" t="s">
        <v>86</v>
      </c>
      <c r="AY208" s="17" t="s">
        <v>141</v>
      </c>
      <c r="BE208" s="200">
        <f t="shared" si="14"/>
        <v>0</v>
      </c>
      <c r="BF208" s="200">
        <f t="shared" si="15"/>
        <v>0</v>
      </c>
      <c r="BG208" s="200">
        <f t="shared" si="16"/>
        <v>0</v>
      </c>
      <c r="BH208" s="200">
        <f t="shared" si="17"/>
        <v>0</v>
      </c>
      <c r="BI208" s="200">
        <f t="shared" si="18"/>
        <v>0</v>
      </c>
      <c r="BJ208" s="17" t="s">
        <v>84</v>
      </c>
      <c r="BK208" s="200">
        <f t="shared" si="19"/>
        <v>0</v>
      </c>
      <c r="BL208" s="17" t="s">
        <v>216</v>
      </c>
      <c r="BM208" s="199" t="s">
        <v>378</v>
      </c>
    </row>
    <row r="209" spans="1:65" s="2" customFormat="1" ht="16.5" customHeight="1">
      <c r="A209" s="34"/>
      <c r="B209" s="35"/>
      <c r="C209" s="187" t="s">
        <v>379</v>
      </c>
      <c r="D209" s="187" t="s">
        <v>144</v>
      </c>
      <c r="E209" s="188" t="s">
        <v>380</v>
      </c>
      <c r="F209" s="189" t="s">
        <v>381</v>
      </c>
      <c r="G209" s="190" t="s">
        <v>233</v>
      </c>
      <c r="H209" s="191">
        <v>1</v>
      </c>
      <c r="I209" s="192"/>
      <c r="J209" s="193">
        <f t="shared" si="10"/>
        <v>0</v>
      </c>
      <c r="K209" s="194"/>
      <c r="L209" s="39"/>
      <c r="M209" s="195" t="s">
        <v>1</v>
      </c>
      <c r="N209" s="196" t="s">
        <v>41</v>
      </c>
      <c r="O209" s="71"/>
      <c r="P209" s="197">
        <f t="shared" si="11"/>
        <v>0</v>
      </c>
      <c r="Q209" s="197">
        <v>0</v>
      </c>
      <c r="R209" s="197">
        <f t="shared" si="12"/>
        <v>0</v>
      </c>
      <c r="S209" s="197">
        <v>0</v>
      </c>
      <c r="T209" s="198">
        <f t="shared" si="1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216</v>
      </c>
      <c r="AT209" s="199" t="s">
        <v>144</v>
      </c>
      <c r="AU209" s="199" t="s">
        <v>86</v>
      </c>
      <c r="AY209" s="17" t="s">
        <v>141</v>
      </c>
      <c r="BE209" s="200">
        <f t="shared" si="14"/>
        <v>0</v>
      </c>
      <c r="BF209" s="200">
        <f t="shared" si="15"/>
        <v>0</v>
      </c>
      <c r="BG209" s="200">
        <f t="shared" si="16"/>
        <v>0</v>
      </c>
      <c r="BH209" s="200">
        <f t="shared" si="17"/>
        <v>0</v>
      </c>
      <c r="BI209" s="200">
        <f t="shared" si="18"/>
        <v>0</v>
      </c>
      <c r="BJ209" s="17" t="s">
        <v>84</v>
      </c>
      <c r="BK209" s="200">
        <f t="shared" si="19"/>
        <v>0</v>
      </c>
      <c r="BL209" s="17" t="s">
        <v>216</v>
      </c>
      <c r="BM209" s="199" t="s">
        <v>382</v>
      </c>
    </row>
    <row r="210" spans="1:65" s="2" customFormat="1" ht="16.5" customHeight="1">
      <c r="A210" s="34"/>
      <c r="B210" s="35"/>
      <c r="C210" s="187" t="s">
        <v>383</v>
      </c>
      <c r="D210" s="187" t="s">
        <v>144</v>
      </c>
      <c r="E210" s="188" t="s">
        <v>384</v>
      </c>
      <c r="F210" s="189" t="s">
        <v>385</v>
      </c>
      <c r="G210" s="190" t="s">
        <v>233</v>
      </c>
      <c r="H210" s="191">
        <v>2</v>
      </c>
      <c r="I210" s="192"/>
      <c r="J210" s="193">
        <f t="shared" si="10"/>
        <v>0</v>
      </c>
      <c r="K210" s="194"/>
      <c r="L210" s="39"/>
      <c r="M210" s="195" t="s">
        <v>1</v>
      </c>
      <c r="N210" s="196" t="s">
        <v>41</v>
      </c>
      <c r="O210" s="71"/>
      <c r="P210" s="197">
        <f t="shared" si="11"/>
        <v>0</v>
      </c>
      <c r="Q210" s="197">
        <v>0</v>
      </c>
      <c r="R210" s="197">
        <f t="shared" si="12"/>
        <v>0</v>
      </c>
      <c r="S210" s="197">
        <v>0</v>
      </c>
      <c r="T210" s="198">
        <f t="shared" si="1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216</v>
      </c>
      <c r="AT210" s="199" t="s">
        <v>144</v>
      </c>
      <c r="AU210" s="199" t="s">
        <v>86</v>
      </c>
      <c r="AY210" s="17" t="s">
        <v>141</v>
      </c>
      <c r="BE210" s="200">
        <f t="shared" si="14"/>
        <v>0</v>
      </c>
      <c r="BF210" s="200">
        <f t="shared" si="15"/>
        <v>0</v>
      </c>
      <c r="BG210" s="200">
        <f t="shared" si="16"/>
        <v>0</v>
      </c>
      <c r="BH210" s="200">
        <f t="shared" si="17"/>
        <v>0</v>
      </c>
      <c r="BI210" s="200">
        <f t="shared" si="18"/>
        <v>0</v>
      </c>
      <c r="BJ210" s="17" t="s">
        <v>84</v>
      </c>
      <c r="BK210" s="200">
        <f t="shared" si="19"/>
        <v>0</v>
      </c>
      <c r="BL210" s="17" t="s">
        <v>216</v>
      </c>
      <c r="BM210" s="199" t="s">
        <v>386</v>
      </c>
    </row>
    <row r="211" spans="1:65" s="2" customFormat="1" ht="16.5" customHeight="1">
      <c r="A211" s="34"/>
      <c r="B211" s="35"/>
      <c r="C211" s="187" t="s">
        <v>387</v>
      </c>
      <c r="D211" s="187" t="s">
        <v>144</v>
      </c>
      <c r="E211" s="188" t="s">
        <v>388</v>
      </c>
      <c r="F211" s="189" t="s">
        <v>389</v>
      </c>
      <c r="G211" s="190" t="s">
        <v>233</v>
      </c>
      <c r="H211" s="191">
        <v>1</v>
      </c>
      <c r="I211" s="192"/>
      <c r="J211" s="193">
        <f t="shared" si="10"/>
        <v>0</v>
      </c>
      <c r="K211" s="194"/>
      <c r="L211" s="39"/>
      <c r="M211" s="195" t="s">
        <v>1</v>
      </c>
      <c r="N211" s="196" t="s">
        <v>41</v>
      </c>
      <c r="O211" s="71"/>
      <c r="P211" s="197">
        <f t="shared" si="11"/>
        <v>0</v>
      </c>
      <c r="Q211" s="197">
        <v>0</v>
      </c>
      <c r="R211" s="197">
        <f t="shared" si="12"/>
        <v>0</v>
      </c>
      <c r="S211" s="197">
        <v>0</v>
      </c>
      <c r="T211" s="198">
        <f t="shared" si="1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216</v>
      </c>
      <c r="AT211" s="199" t="s">
        <v>144</v>
      </c>
      <c r="AU211" s="199" t="s">
        <v>86</v>
      </c>
      <c r="AY211" s="17" t="s">
        <v>141</v>
      </c>
      <c r="BE211" s="200">
        <f t="shared" si="14"/>
        <v>0</v>
      </c>
      <c r="BF211" s="200">
        <f t="shared" si="15"/>
        <v>0</v>
      </c>
      <c r="BG211" s="200">
        <f t="shared" si="16"/>
        <v>0</v>
      </c>
      <c r="BH211" s="200">
        <f t="shared" si="17"/>
        <v>0</v>
      </c>
      <c r="BI211" s="200">
        <f t="shared" si="18"/>
        <v>0</v>
      </c>
      <c r="BJ211" s="17" t="s">
        <v>84</v>
      </c>
      <c r="BK211" s="200">
        <f t="shared" si="19"/>
        <v>0</v>
      </c>
      <c r="BL211" s="17" t="s">
        <v>216</v>
      </c>
      <c r="BM211" s="199" t="s">
        <v>390</v>
      </c>
    </row>
    <row r="212" spans="1:65" s="2" customFormat="1" ht="24.2" customHeight="1">
      <c r="A212" s="34"/>
      <c r="B212" s="35"/>
      <c r="C212" s="187" t="s">
        <v>391</v>
      </c>
      <c r="D212" s="187" t="s">
        <v>144</v>
      </c>
      <c r="E212" s="188" t="s">
        <v>392</v>
      </c>
      <c r="F212" s="189" t="s">
        <v>393</v>
      </c>
      <c r="G212" s="190" t="s">
        <v>269</v>
      </c>
      <c r="H212" s="191">
        <v>0.115</v>
      </c>
      <c r="I212" s="192"/>
      <c r="J212" s="193">
        <f t="shared" si="10"/>
        <v>0</v>
      </c>
      <c r="K212" s="194"/>
      <c r="L212" s="39"/>
      <c r="M212" s="195" t="s">
        <v>1</v>
      </c>
      <c r="N212" s="196" t="s">
        <v>41</v>
      </c>
      <c r="O212" s="71"/>
      <c r="P212" s="197">
        <f t="shared" si="11"/>
        <v>0</v>
      </c>
      <c r="Q212" s="197">
        <v>0</v>
      </c>
      <c r="R212" s="197">
        <f t="shared" si="12"/>
        <v>0</v>
      </c>
      <c r="S212" s="197">
        <v>0</v>
      </c>
      <c r="T212" s="198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216</v>
      </c>
      <c r="AT212" s="199" t="s">
        <v>144</v>
      </c>
      <c r="AU212" s="199" t="s">
        <v>86</v>
      </c>
      <c r="AY212" s="17" t="s">
        <v>141</v>
      </c>
      <c r="BE212" s="200">
        <f t="shared" si="14"/>
        <v>0</v>
      </c>
      <c r="BF212" s="200">
        <f t="shared" si="15"/>
        <v>0</v>
      </c>
      <c r="BG212" s="200">
        <f t="shared" si="16"/>
        <v>0</v>
      </c>
      <c r="BH212" s="200">
        <f t="shared" si="17"/>
        <v>0</v>
      </c>
      <c r="BI212" s="200">
        <f t="shared" si="18"/>
        <v>0</v>
      </c>
      <c r="BJ212" s="17" t="s">
        <v>84</v>
      </c>
      <c r="BK212" s="200">
        <f t="shared" si="19"/>
        <v>0</v>
      </c>
      <c r="BL212" s="17" t="s">
        <v>216</v>
      </c>
      <c r="BM212" s="199" t="s">
        <v>394</v>
      </c>
    </row>
    <row r="213" spans="1:65" s="2" customFormat="1" ht="24.2" customHeight="1">
      <c r="A213" s="34"/>
      <c r="B213" s="35"/>
      <c r="C213" s="187" t="s">
        <v>395</v>
      </c>
      <c r="D213" s="187" t="s">
        <v>144</v>
      </c>
      <c r="E213" s="188" t="s">
        <v>396</v>
      </c>
      <c r="F213" s="189" t="s">
        <v>397</v>
      </c>
      <c r="G213" s="190" t="s">
        <v>269</v>
      </c>
      <c r="H213" s="191">
        <v>0.115</v>
      </c>
      <c r="I213" s="192"/>
      <c r="J213" s="193">
        <f t="shared" si="10"/>
        <v>0</v>
      </c>
      <c r="K213" s="194"/>
      <c r="L213" s="39"/>
      <c r="M213" s="195" t="s">
        <v>1</v>
      </c>
      <c r="N213" s="196" t="s">
        <v>41</v>
      </c>
      <c r="O213" s="71"/>
      <c r="P213" s="197">
        <f t="shared" si="11"/>
        <v>0</v>
      </c>
      <c r="Q213" s="197">
        <v>0</v>
      </c>
      <c r="R213" s="197">
        <f t="shared" si="12"/>
        <v>0</v>
      </c>
      <c r="S213" s="197">
        <v>0</v>
      </c>
      <c r="T213" s="198">
        <f t="shared" si="1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216</v>
      </c>
      <c r="AT213" s="199" t="s">
        <v>144</v>
      </c>
      <c r="AU213" s="199" t="s">
        <v>86</v>
      </c>
      <c r="AY213" s="17" t="s">
        <v>141</v>
      </c>
      <c r="BE213" s="200">
        <f t="shared" si="14"/>
        <v>0</v>
      </c>
      <c r="BF213" s="200">
        <f t="shared" si="15"/>
        <v>0</v>
      </c>
      <c r="BG213" s="200">
        <f t="shared" si="16"/>
        <v>0</v>
      </c>
      <c r="BH213" s="200">
        <f t="shared" si="17"/>
        <v>0</v>
      </c>
      <c r="BI213" s="200">
        <f t="shared" si="18"/>
        <v>0</v>
      </c>
      <c r="BJ213" s="17" t="s">
        <v>84</v>
      </c>
      <c r="BK213" s="200">
        <f t="shared" si="19"/>
        <v>0</v>
      </c>
      <c r="BL213" s="17" t="s">
        <v>216</v>
      </c>
      <c r="BM213" s="199" t="s">
        <v>398</v>
      </c>
    </row>
    <row r="214" spans="1:65" s="12" customFormat="1" ht="22.9" customHeight="1">
      <c r="B214" s="171"/>
      <c r="C214" s="172"/>
      <c r="D214" s="173" t="s">
        <v>75</v>
      </c>
      <c r="E214" s="185" t="s">
        <v>399</v>
      </c>
      <c r="F214" s="185" t="s">
        <v>400</v>
      </c>
      <c r="G214" s="172"/>
      <c r="H214" s="172"/>
      <c r="I214" s="175"/>
      <c r="J214" s="186">
        <f>BK214</f>
        <v>0</v>
      </c>
      <c r="K214" s="172"/>
      <c r="L214" s="177"/>
      <c r="M214" s="178"/>
      <c r="N214" s="179"/>
      <c r="O214" s="179"/>
      <c r="P214" s="180">
        <f>P215</f>
        <v>0</v>
      </c>
      <c r="Q214" s="179"/>
      <c r="R214" s="180">
        <f>R215</f>
        <v>0</v>
      </c>
      <c r="S214" s="179"/>
      <c r="T214" s="181">
        <f>T215</f>
        <v>2.4E-2</v>
      </c>
      <c r="AR214" s="182" t="s">
        <v>86</v>
      </c>
      <c r="AT214" s="183" t="s">
        <v>75</v>
      </c>
      <c r="AU214" s="183" t="s">
        <v>84</v>
      </c>
      <c r="AY214" s="182" t="s">
        <v>141</v>
      </c>
      <c r="BK214" s="184">
        <f>BK215</f>
        <v>0</v>
      </c>
    </row>
    <row r="215" spans="1:65" s="2" customFormat="1" ht="16.5" customHeight="1">
      <c r="A215" s="34"/>
      <c r="B215" s="35"/>
      <c r="C215" s="187" t="s">
        <v>401</v>
      </c>
      <c r="D215" s="187" t="s">
        <v>144</v>
      </c>
      <c r="E215" s="188" t="s">
        <v>402</v>
      </c>
      <c r="F215" s="189" t="s">
        <v>403</v>
      </c>
      <c r="G215" s="190" t="s">
        <v>333</v>
      </c>
      <c r="H215" s="191">
        <v>1</v>
      </c>
      <c r="I215" s="192"/>
      <c r="J215" s="193">
        <f>ROUND(I215*H215,2)</f>
        <v>0</v>
      </c>
      <c r="K215" s="194"/>
      <c r="L215" s="39"/>
      <c r="M215" s="195" t="s">
        <v>1</v>
      </c>
      <c r="N215" s="196" t="s">
        <v>41</v>
      </c>
      <c r="O215" s="71"/>
      <c r="P215" s="197">
        <f>O215*H215</f>
        <v>0</v>
      </c>
      <c r="Q215" s="197">
        <v>0</v>
      </c>
      <c r="R215" s="197">
        <f>Q215*H215</f>
        <v>0</v>
      </c>
      <c r="S215" s="197">
        <v>2.4E-2</v>
      </c>
      <c r="T215" s="198">
        <f>S215*H215</f>
        <v>2.4E-2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216</v>
      </c>
      <c r="AT215" s="199" t="s">
        <v>144</v>
      </c>
      <c r="AU215" s="199" t="s">
        <v>86</v>
      </c>
      <c r="AY215" s="17" t="s">
        <v>141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84</v>
      </c>
      <c r="BK215" s="200">
        <f>ROUND(I215*H215,2)</f>
        <v>0</v>
      </c>
      <c r="BL215" s="17" t="s">
        <v>216</v>
      </c>
      <c r="BM215" s="199" t="s">
        <v>404</v>
      </c>
    </row>
    <row r="216" spans="1:65" s="12" customFormat="1" ht="22.9" customHeight="1">
      <c r="B216" s="171"/>
      <c r="C216" s="172"/>
      <c r="D216" s="173" t="s">
        <v>75</v>
      </c>
      <c r="E216" s="185" t="s">
        <v>405</v>
      </c>
      <c r="F216" s="185" t="s">
        <v>406</v>
      </c>
      <c r="G216" s="172"/>
      <c r="H216" s="172"/>
      <c r="I216" s="175"/>
      <c r="J216" s="186">
        <f>BK216</f>
        <v>0</v>
      </c>
      <c r="K216" s="172"/>
      <c r="L216" s="177"/>
      <c r="M216" s="178"/>
      <c r="N216" s="179"/>
      <c r="O216" s="179"/>
      <c r="P216" s="180">
        <f>SUM(P217:P229)</f>
        <v>0</v>
      </c>
      <c r="Q216" s="179"/>
      <c r="R216" s="180">
        <f>SUM(R217:R229)</f>
        <v>0.1568428</v>
      </c>
      <c r="S216" s="179"/>
      <c r="T216" s="181">
        <f>SUM(T217:T229)</f>
        <v>0.45677879999999993</v>
      </c>
      <c r="AR216" s="182" t="s">
        <v>86</v>
      </c>
      <c r="AT216" s="183" t="s">
        <v>75</v>
      </c>
      <c r="AU216" s="183" t="s">
        <v>84</v>
      </c>
      <c r="AY216" s="182" t="s">
        <v>141</v>
      </c>
      <c r="BK216" s="184">
        <f>SUM(BK217:BK229)</f>
        <v>0</v>
      </c>
    </row>
    <row r="217" spans="1:65" s="2" customFormat="1" ht="24.2" customHeight="1">
      <c r="A217" s="34"/>
      <c r="B217" s="35"/>
      <c r="C217" s="187" t="s">
        <v>407</v>
      </c>
      <c r="D217" s="187" t="s">
        <v>144</v>
      </c>
      <c r="E217" s="188" t="s">
        <v>408</v>
      </c>
      <c r="F217" s="189" t="s">
        <v>409</v>
      </c>
      <c r="G217" s="190" t="s">
        <v>185</v>
      </c>
      <c r="H217" s="191">
        <v>6.32</v>
      </c>
      <c r="I217" s="192"/>
      <c r="J217" s="193">
        <f>ROUND(I217*H217,2)</f>
        <v>0</v>
      </c>
      <c r="K217" s="194"/>
      <c r="L217" s="39"/>
      <c r="M217" s="195" t="s">
        <v>1</v>
      </c>
      <c r="N217" s="196" t="s">
        <v>41</v>
      </c>
      <c r="O217" s="71"/>
      <c r="P217" s="197">
        <f>O217*H217</f>
        <v>0</v>
      </c>
      <c r="Q217" s="197">
        <v>0</v>
      </c>
      <c r="R217" s="197">
        <f>Q217*H217</f>
        <v>0</v>
      </c>
      <c r="S217" s="197">
        <v>1.174E-2</v>
      </c>
      <c r="T217" s="198">
        <f>S217*H217</f>
        <v>7.4196800000000007E-2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216</v>
      </c>
      <c r="AT217" s="199" t="s">
        <v>144</v>
      </c>
      <c r="AU217" s="199" t="s">
        <v>86</v>
      </c>
      <c r="AY217" s="17" t="s">
        <v>141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84</v>
      </c>
      <c r="BK217" s="200">
        <f>ROUND(I217*H217,2)</f>
        <v>0</v>
      </c>
      <c r="BL217" s="17" t="s">
        <v>216</v>
      </c>
      <c r="BM217" s="199" t="s">
        <v>410</v>
      </c>
    </row>
    <row r="218" spans="1:65" s="14" customFormat="1">
      <c r="B218" s="212"/>
      <c r="C218" s="213"/>
      <c r="D218" s="203" t="s">
        <v>153</v>
      </c>
      <c r="E218" s="214" t="s">
        <v>1</v>
      </c>
      <c r="F218" s="215" t="s">
        <v>411</v>
      </c>
      <c r="G218" s="213"/>
      <c r="H218" s="216">
        <v>6.32</v>
      </c>
      <c r="I218" s="217"/>
      <c r="J218" s="213"/>
      <c r="K218" s="213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153</v>
      </c>
      <c r="AU218" s="222" t="s">
        <v>86</v>
      </c>
      <c r="AV218" s="14" t="s">
        <v>86</v>
      </c>
      <c r="AW218" s="14" t="s">
        <v>32</v>
      </c>
      <c r="AX218" s="14" t="s">
        <v>84</v>
      </c>
      <c r="AY218" s="222" t="s">
        <v>141</v>
      </c>
    </row>
    <row r="219" spans="1:65" s="2" customFormat="1" ht="24.2" customHeight="1">
      <c r="A219" s="34"/>
      <c r="B219" s="35"/>
      <c r="C219" s="187" t="s">
        <v>412</v>
      </c>
      <c r="D219" s="187" t="s">
        <v>144</v>
      </c>
      <c r="E219" s="188" t="s">
        <v>413</v>
      </c>
      <c r="F219" s="189" t="s">
        <v>414</v>
      </c>
      <c r="G219" s="190" t="s">
        <v>147</v>
      </c>
      <c r="H219" s="191">
        <v>4.5999999999999996</v>
      </c>
      <c r="I219" s="192"/>
      <c r="J219" s="193">
        <f>ROUND(I219*H219,2)</f>
        <v>0</v>
      </c>
      <c r="K219" s="194"/>
      <c r="L219" s="39"/>
      <c r="M219" s="195" t="s">
        <v>1</v>
      </c>
      <c r="N219" s="196" t="s">
        <v>41</v>
      </c>
      <c r="O219" s="71"/>
      <c r="P219" s="197">
        <f>O219*H219</f>
        <v>0</v>
      </c>
      <c r="Q219" s="197">
        <v>0</v>
      </c>
      <c r="R219" s="197">
        <f>Q219*H219</f>
        <v>0</v>
      </c>
      <c r="S219" s="197">
        <v>8.3169999999999994E-2</v>
      </c>
      <c r="T219" s="198">
        <f>S219*H219</f>
        <v>0.38258199999999992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216</v>
      </c>
      <c r="AT219" s="199" t="s">
        <v>144</v>
      </c>
      <c r="AU219" s="199" t="s">
        <v>86</v>
      </c>
      <c r="AY219" s="17" t="s">
        <v>141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7" t="s">
        <v>84</v>
      </c>
      <c r="BK219" s="200">
        <f>ROUND(I219*H219,2)</f>
        <v>0</v>
      </c>
      <c r="BL219" s="17" t="s">
        <v>216</v>
      </c>
      <c r="BM219" s="199" t="s">
        <v>415</v>
      </c>
    </row>
    <row r="220" spans="1:65" s="14" customFormat="1">
      <c r="B220" s="212"/>
      <c r="C220" s="213"/>
      <c r="D220" s="203" t="s">
        <v>153</v>
      </c>
      <c r="E220" s="214" t="s">
        <v>1</v>
      </c>
      <c r="F220" s="215" t="s">
        <v>416</v>
      </c>
      <c r="G220" s="213"/>
      <c r="H220" s="216">
        <v>4.5999999999999996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153</v>
      </c>
      <c r="AU220" s="222" t="s">
        <v>86</v>
      </c>
      <c r="AV220" s="14" t="s">
        <v>86</v>
      </c>
      <c r="AW220" s="14" t="s">
        <v>32</v>
      </c>
      <c r="AX220" s="14" t="s">
        <v>84</v>
      </c>
      <c r="AY220" s="222" t="s">
        <v>141</v>
      </c>
    </row>
    <row r="221" spans="1:65" s="2" customFormat="1" ht="16.5" customHeight="1">
      <c r="A221" s="34"/>
      <c r="B221" s="35"/>
      <c r="C221" s="187" t="s">
        <v>417</v>
      </c>
      <c r="D221" s="187" t="s">
        <v>144</v>
      </c>
      <c r="E221" s="188" t="s">
        <v>418</v>
      </c>
      <c r="F221" s="189" t="s">
        <v>419</v>
      </c>
      <c r="G221" s="190" t="s">
        <v>147</v>
      </c>
      <c r="H221" s="191">
        <v>4.66</v>
      </c>
      <c r="I221" s="192"/>
      <c r="J221" s="193">
        <f>ROUND(I221*H221,2)</f>
        <v>0</v>
      </c>
      <c r="K221" s="194"/>
      <c r="L221" s="39"/>
      <c r="M221" s="195" t="s">
        <v>1</v>
      </c>
      <c r="N221" s="196" t="s">
        <v>41</v>
      </c>
      <c r="O221" s="71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216</v>
      </c>
      <c r="AT221" s="199" t="s">
        <v>144</v>
      </c>
      <c r="AU221" s="199" t="s">
        <v>86</v>
      </c>
      <c r="AY221" s="17" t="s">
        <v>141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84</v>
      </c>
      <c r="BK221" s="200">
        <f>ROUND(I221*H221,2)</f>
        <v>0</v>
      </c>
      <c r="BL221" s="17" t="s">
        <v>216</v>
      </c>
      <c r="BM221" s="199" t="s">
        <v>420</v>
      </c>
    </row>
    <row r="222" spans="1:65" s="2" customFormat="1" ht="16.5" customHeight="1">
      <c r="A222" s="34"/>
      <c r="B222" s="35"/>
      <c r="C222" s="187" t="s">
        <v>421</v>
      </c>
      <c r="D222" s="187" t="s">
        <v>144</v>
      </c>
      <c r="E222" s="188" t="s">
        <v>422</v>
      </c>
      <c r="F222" s="189" t="s">
        <v>423</v>
      </c>
      <c r="G222" s="190" t="s">
        <v>147</v>
      </c>
      <c r="H222" s="191">
        <v>4.66</v>
      </c>
      <c r="I222" s="192"/>
      <c r="J222" s="193">
        <f>ROUND(I222*H222,2)</f>
        <v>0</v>
      </c>
      <c r="K222" s="194"/>
      <c r="L222" s="39"/>
      <c r="M222" s="195" t="s">
        <v>1</v>
      </c>
      <c r="N222" s="196" t="s">
        <v>41</v>
      </c>
      <c r="O222" s="71"/>
      <c r="P222" s="197">
        <f>O222*H222</f>
        <v>0</v>
      </c>
      <c r="Q222" s="197">
        <v>2.9999999999999997E-4</v>
      </c>
      <c r="R222" s="197">
        <f>Q222*H222</f>
        <v>1.3979999999999999E-3</v>
      </c>
      <c r="S222" s="197">
        <v>0</v>
      </c>
      <c r="T222" s="19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216</v>
      </c>
      <c r="AT222" s="199" t="s">
        <v>144</v>
      </c>
      <c r="AU222" s="199" t="s">
        <v>86</v>
      </c>
      <c r="AY222" s="17" t="s">
        <v>141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7" t="s">
        <v>84</v>
      </c>
      <c r="BK222" s="200">
        <f>ROUND(I222*H222,2)</f>
        <v>0</v>
      </c>
      <c r="BL222" s="17" t="s">
        <v>216</v>
      </c>
      <c r="BM222" s="199" t="s">
        <v>424</v>
      </c>
    </row>
    <row r="223" spans="1:65" s="2" customFormat="1" ht="37.9" customHeight="1">
      <c r="A223" s="34"/>
      <c r="B223" s="35"/>
      <c r="C223" s="187" t="s">
        <v>425</v>
      </c>
      <c r="D223" s="187" t="s">
        <v>144</v>
      </c>
      <c r="E223" s="188" t="s">
        <v>426</v>
      </c>
      <c r="F223" s="189" t="s">
        <v>427</v>
      </c>
      <c r="G223" s="190" t="s">
        <v>147</v>
      </c>
      <c r="H223" s="191">
        <v>4.66</v>
      </c>
      <c r="I223" s="192"/>
      <c r="J223" s="193">
        <f>ROUND(I223*H223,2)</f>
        <v>0</v>
      </c>
      <c r="K223" s="194"/>
      <c r="L223" s="39"/>
      <c r="M223" s="195" t="s">
        <v>1</v>
      </c>
      <c r="N223" s="196" t="s">
        <v>41</v>
      </c>
      <c r="O223" s="71"/>
      <c r="P223" s="197">
        <f>O223*H223</f>
        <v>0</v>
      </c>
      <c r="Q223" s="197">
        <v>6.8900000000000003E-3</v>
      </c>
      <c r="R223" s="197">
        <f>Q223*H223</f>
        <v>3.2107400000000001E-2</v>
      </c>
      <c r="S223" s="197">
        <v>0</v>
      </c>
      <c r="T223" s="19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216</v>
      </c>
      <c r="AT223" s="199" t="s">
        <v>144</v>
      </c>
      <c r="AU223" s="199" t="s">
        <v>86</v>
      </c>
      <c r="AY223" s="17" t="s">
        <v>141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7" t="s">
        <v>84</v>
      </c>
      <c r="BK223" s="200">
        <f>ROUND(I223*H223,2)</f>
        <v>0</v>
      </c>
      <c r="BL223" s="17" t="s">
        <v>216</v>
      </c>
      <c r="BM223" s="199" t="s">
        <v>428</v>
      </c>
    </row>
    <row r="224" spans="1:65" s="2" customFormat="1" ht="37.9" customHeight="1">
      <c r="A224" s="34"/>
      <c r="B224" s="35"/>
      <c r="C224" s="234" t="s">
        <v>429</v>
      </c>
      <c r="D224" s="234" t="s">
        <v>430</v>
      </c>
      <c r="E224" s="235" t="s">
        <v>431</v>
      </c>
      <c r="F224" s="236" t="s">
        <v>432</v>
      </c>
      <c r="G224" s="237" t="s">
        <v>147</v>
      </c>
      <c r="H224" s="238">
        <v>5.359</v>
      </c>
      <c r="I224" s="239"/>
      <c r="J224" s="240">
        <f>ROUND(I224*H224,2)</f>
        <v>0</v>
      </c>
      <c r="K224" s="241"/>
      <c r="L224" s="242"/>
      <c r="M224" s="243" t="s">
        <v>1</v>
      </c>
      <c r="N224" s="244" t="s">
        <v>41</v>
      </c>
      <c r="O224" s="71"/>
      <c r="P224" s="197">
        <f>O224*H224</f>
        <v>0</v>
      </c>
      <c r="Q224" s="197">
        <v>1.9199999999999998E-2</v>
      </c>
      <c r="R224" s="197">
        <f>Q224*H224</f>
        <v>0.10289279999999999</v>
      </c>
      <c r="S224" s="197">
        <v>0</v>
      </c>
      <c r="T224" s="19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294</v>
      </c>
      <c r="AT224" s="199" t="s">
        <v>430</v>
      </c>
      <c r="AU224" s="199" t="s">
        <v>86</v>
      </c>
      <c r="AY224" s="17" t="s">
        <v>141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84</v>
      </c>
      <c r="BK224" s="200">
        <f>ROUND(I224*H224,2)</f>
        <v>0</v>
      </c>
      <c r="BL224" s="17" t="s">
        <v>216</v>
      </c>
      <c r="BM224" s="199" t="s">
        <v>433</v>
      </c>
    </row>
    <row r="225" spans="1:65" s="14" customFormat="1">
      <c r="B225" s="212"/>
      <c r="C225" s="213"/>
      <c r="D225" s="203" t="s">
        <v>153</v>
      </c>
      <c r="E225" s="213"/>
      <c r="F225" s="215" t="s">
        <v>434</v>
      </c>
      <c r="G225" s="213"/>
      <c r="H225" s="216">
        <v>5.359</v>
      </c>
      <c r="I225" s="217"/>
      <c r="J225" s="213"/>
      <c r="K225" s="213"/>
      <c r="L225" s="218"/>
      <c r="M225" s="219"/>
      <c r="N225" s="220"/>
      <c r="O225" s="220"/>
      <c r="P225" s="220"/>
      <c r="Q225" s="220"/>
      <c r="R225" s="220"/>
      <c r="S225" s="220"/>
      <c r="T225" s="221"/>
      <c r="AT225" s="222" t="s">
        <v>153</v>
      </c>
      <c r="AU225" s="222" t="s">
        <v>86</v>
      </c>
      <c r="AV225" s="14" t="s">
        <v>86</v>
      </c>
      <c r="AW225" s="14" t="s">
        <v>4</v>
      </c>
      <c r="AX225" s="14" t="s">
        <v>84</v>
      </c>
      <c r="AY225" s="222" t="s">
        <v>141</v>
      </c>
    </row>
    <row r="226" spans="1:65" s="2" customFormat="1" ht="16.5" customHeight="1">
      <c r="A226" s="34"/>
      <c r="B226" s="35"/>
      <c r="C226" s="187" t="s">
        <v>435</v>
      </c>
      <c r="D226" s="187" t="s">
        <v>144</v>
      </c>
      <c r="E226" s="188" t="s">
        <v>436</v>
      </c>
      <c r="F226" s="189" t="s">
        <v>437</v>
      </c>
      <c r="G226" s="190" t="s">
        <v>185</v>
      </c>
      <c r="H226" s="191">
        <v>12</v>
      </c>
      <c r="I226" s="192"/>
      <c r="J226" s="193">
        <f>ROUND(I226*H226,2)</f>
        <v>0</v>
      </c>
      <c r="K226" s="194"/>
      <c r="L226" s="39"/>
      <c r="M226" s="195" t="s">
        <v>1</v>
      </c>
      <c r="N226" s="196" t="s">
        <v>41</v>
      </c>
      <c r="O226" s="71"/>
      <c r="P226" s="197">
        <f>O226*H226</f>
        <v>0</v>
      </c>
      <c r="Q226" s="197">
        <v>3.0000000000000001E-5</v>
      </c>
      <c r="R226" s="197">
        <f>Q226*H226</f>
        <v>3.6000000000000002E-4</v>
      </c>
      <c r="S226" s="197">
        <v>0</v>
      </c>
      <c r="T226" s="19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216</v>
      </c>
      <c r="AT226" s="199" t="s">
        <v>144</v>
      </c>
      <c r="AU226" s="199" t="s">
        <v>86</v>
      </c>
      <c r="AY226" s="17" t="s">
        <v>141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84</v>
      </c>
      <c r="BK226" s="200">
        <f>ROUND(I226*H226,2)</f>
        <v>0</v>
      </c>
      <c r="BL226" s="17" t="s">
        <v>216</v>
      </c>
      <c r="BM226" s="199" t="s">
        <v>438</v>
      </c>
    </row>
    <row r="227" spans="1:65" s="2" customFormat="1" ht="16.5" customHeight="1">
      <c r="A227" s="34"/>
      <c r="B227" s="35"/>
      <c r="C227" s="187" t="s">
        <v>439</v>
      </c>
      <c r="D227" s="187" t="s">
        <v>144</v>
      </c>
      <c r="E227" s="188" t="s">
        <v>440</v>
      </c>
      <c r="F227" s="189" t="s">
        <v>441</v>
      </c>
      <c r="G227" s="190" t="s">
        <v>147</v>
      </c>
      <c r="H227" s="191">
        <v>4.66</v>
      </c>
      <c r="I227" s="192"/>
      <c r="J227" s="193">
        <f>ROUND(I227*H227,2)</f>
        <v>0</v>
      </c>
      <c r="K227" s="194"/>
      <c r="L227" s="39"/>
      <c r="M227" s="195" t="s">
        <v>1</v>
      </c>
      <c r="N227" s="196" t="s">
        <v>41</v>
      </c>
      <c r="O227" s="71"/>
      <c r="P227" s="197">
        <f>O227*H227</f>
        <v>0</v>
      </c>
      <c r="Q227" s="197">
        <v>4.3099999999999996E-3</v>
      </c>
      <c r="R227" s="197">
        <f>Q227*H227</f>
        <v>2.0084599999999998E-2</v>
      </c>
      <c r="S227" s="197">
        <v>0</v>
      </c>
      <c r="T227" s="19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216</v>
      </c>
      <c r="AT227" s="199" t="s">
        <v>144</v>
      </c>
      <c r="AU227" s="199" t="s">
        <v>86</v>
      </c>
      <c r="AY227" s="17" t="s">
        <v>141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7" t="s">
        <v>84</v>
      </c>
      <c r="BK227" s="200">
        <f>ROUND(I227*H227,2)</f>
        <v>0</v>
      </c>
      <c r="BL227" s="17" t="s">
        <v>216</v>
      </c>
      <c r="BM227" s="199" t="s">
        <v>442</v>
      </c>
    </row>
    <row r="228" spans="1:65" s="2" customFormat="1" ht="24.2" customHeight="1">
      <c r="A228" s="34"/>
      <c r="B228" s="35"/>
      <c r="C228" s="187" t="s">
        <v>443</v>
      </c>
      <c r="D228" s="187" t="s">
        <v>144</v>
      </c>
      <c r="E228" s="188" t="s">
        <v>444</v>
      </c>
      <c r="F228" s="189" t="s">
        <v>445</v>
      </c>
      <c r="G228" s="190" t="s">
        <v>269</v>
      </c>
      <c r="H228" s="191">
        <v>0.157</v>
      </c>
      <c r="I228" s="192"/>
      <c r="J228" s="193">
        <f>ROUND(I228*H228,2)</f>
        <v>0</v>
      </c>
      <c r="K228" s="194"/>
      <c r="L228" s="39"/>
      <c r="M228" s="195" t="s">
        <v>1</v>
      </c>
      <c r="N228" s="196" t="s">
        <v>41</v>
      </c>
      <c r="O228" s="71"/>
      <c r="P228" s="197">
        <f>O228*H228</f>
        <v>0</v>
      </c>
      <c r="Q228" s="197">
        <v>0</v>
      </c>
      <c r="R228" s="197">
        <f>Q228*H228</f>
        <v>0</v>
      </c>
      <c r="S228" s="197">
        <v>0</v>
      </c>
      <c r="T228" s="19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216</v>
      </c>
      <c r="AT228" s="199" t="s">
        <v>144</v>
      </c>
      <c r="AU228" s="199" t="s">
        <v>86</v>
      </c>
      <c r="AY228" s="17" t="s">
        <v>141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17" t="s">
        <v>84</v>
      </c>
      <c r="BK228" s="200">
        <f>ROUND(I228*H228,2)</f>
        <v>0</v>
      </c>
      <c r="BL228" s="17" t="s">
        <v>216</v>
      </c>
      <c r="BM228" s="199" t="s">
        <v>446</v>
      </c>
    </row>
    <row r="229" spans="1:65" s="2" customFormat="1" ht="24.2" customHeight="1">
      <c r="A229" s="34"/>
      <c r="B229" s="35"/>
      <c r="C229" s="187" t="s">
        <v>447</v>
      </c>
      <c r="D229" s="187" t="s">
        <v>144</v>
      </c>
      <c r="E229" s="188" t="s">
        <v>448</v>
      </c>
      <c r="F229" s="189" t="s">
        <v>449</v>
      </c>
      <c r="G229" s="190" t="s">
        <v>269</v>
      </c>
      <c r="H229" s="191">
        <v>0.157</v>
      </c>
      <c r="I229" s="192"/>
      <c r="J229" s="193">
        <f>ROUND(I229*H229,2)</f>
        <v>0</v>
      </c>
      <c r="K229" s="194"/>
      <c r="L229" s="39"/>
      <c r="M229" s="195" t="s">
        <v>1</v>
      </c>
      <c r="N229" s="196" t="s">
        <v>41</v>
      </c>
      <c r="O229" s="71"/>
      <c r="P229" s="197">
        <f>O229*H229</f>
        <v>0</v>
      </c>
      <c r="Q229" s="197">
        <v>0</v>
      </c>
      <c r="R229" s="197">
        <f>Q229*H229</f>
        <v>0</v>
      </c>
      <c r="S229" s="197">
        <v>0</v>
      </c>
      <c r="T229" s="19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216</v>
      </c>
      <c r="AT229" s="199" t="s">
        <v>144</v>
      </c>
      <c r="AU229" s="199" t="s">
        <v>86</v>
      </c>
      <c r="AY229" s="17" t="s">
        <v>141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17" t="s">
        <v>84</v>
      </c>
      <c r="BK229" s="200">
        <f>ROUND(I229*H229,2)</f>
        <v>0</v>
      </c>
      <c r="BL229" s="17" t="s">
        <v>216</v>
      </c>
      <c r="BM229" s="199" t="s">
        <v>450</v>
      </c>
    </row>
    <row r="230" spans="1:65" s="12" customFormat="1" ht="22.9" customHeight="1">
      <c r="B230" s="171"/>
      <c r="C230" s="172"/>
      <c r="D230" s="173" t="s">
        <v>75</v>
      </c>
      <c r="E230" s="185" t="s">
        <v>451</v>
      </c>
      <c r="F230" s="185" t="s">
        <v>452</v>
      </c>
      <c r="G230" s="172"/>
      <c r="H230" s="172"/>
      <c r="I230" s="175"/>
      <c r="J230" s="186">
        <f>BK230</f>
        <v>0</v>
      </c>
      <c r="K230" s="172"/>
      <c r="L230" s="177"/>
      <c r="M230" s="178"/>
      <c r="N230" s="179"/>
      <c r="O230" s="179"/>
      <c r="P230" s="180">
        <f>SUM(P231:P249)</f>
        <v>0</v>
      </c>
      <c r="Q230" s="179"/>
      <c r="R230" s="180">
        <f>SUM(R231:R249)</f>
        <v>0.42199720000000002</v>
      </c>
      <c r="S230" s="179"/>
      <c r="T230" s="181">
        <f>SUM(T231:T249)</f>
        <v>0</v>
      </c>
      <c r="AR230" s="182" t="s">
        <v>86</v>
      </c>
      <c r="AT230" s="183" t="s">
        <v>75</v>
      </c>
      <c r="AU230" s="183" t="s">
        <v>84</v>
      </c>
      <c r="AY230" s="182" t="s">
        <v>141</v>
      </c>
      <c r="BK230" s="184">
        <f>SUM(BK231:BK249)</f>
        <v>0</v>
      </c>
    </row>
    <row r="231" spans="1:65" s="2" customFormat="1" ht="16.5" customHeight="1">
      <c r="A231" s="34"/>
      <c r="B231" s="35"/>
      <c r="C231" s="187" t="s">
        <v>453</v>
      </c>
      <c r="D231" s="187" t="s">
        <v>144</v>
      </c>
      <c r="E231" s="188" t="s">
        <v>454</v>
      </c>
      <c r="F231" s="189" t="s">
        <v>455</v>
      </c>
      <c r="G231" s="190" t="s">
        <v>147</v>
      </c>
      <c r="H231" s="191">
        <v>19.88</v>
      </c>
      <c r="I231" s="192"/>
      <c r="J231" s="193">
        <f>ROUND(I231*H231,2)</f>
        <v>0</v>
      </c>
      <c r="K231" s="194"/>
      <c r="L231" s="39"/>
      <c r="M231" s="195" t="s">
        <v>1</v>
      </c>
      <c r="N231" s="196" t="s">
        <v>41</v>
      </c>
      <c r="O231" s="71"/>
      <c r="P231" s="197">
        <f>O231*H231</f>
        <v>0</v>
      </c>
      <c r="Q231" s="197">
        <v>2.9999999999999997E-4</v>
      </c>
      <c r="R231" s="197">
        <f>Q231*H231</f>
        <v>5.9639999999999988E-3</v>
      </c>
      <c r="S231" s="197">
        <v>0</v>
      </c>
      <c r="T231" s="19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216</v>
      </c>
      <c r="AT231" s="199" t="s">
        <v>144</v>
      </c>
      <c r="AU231" s="199" t="s">
        <v>86</v>
      </c>
      <c r="AY231" s="17" t="s">
        <v>141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7" t="s">
        <v>84</v>
      </c>
      <c r="BK231" s="200">
        <f>ROUND(I231*H231,2)</f>
        <v>0</v>
      </c>
      <c r="BL231" s="17" t="s">
        <v>216</v>
      </c>
      <c r="BM231" s="199" t="s">
        <v>456</v>
      </c>
    </row>
    <row r="232" spans="1:65" s="2" customFormat="1" ht="16.5" customHeight="1">
      <c r="A232" s="34"/>
      <c r="B232" s="35"/>
      <c r="C232" s="187" t="s">
        <v>457</v>
      </c>
      <c r="D232" s="187" t="s">
        <v>144</v>
      </c>
      <c r="E232" s="188" t="s">
        <v>458</v>
      </c>
      <c r="F232" s="189" t="s">
        <v>459</v>
      </c>
      <c r="G232" s="190" t="s">
        <v>147</v>
      </c>
      <c r="H232" s="191">
        <v>5.84</v>
      </c>
      <c r="I232" s="192"/>
      <c r="J232" s="193">
        <f>ROUND(I232*H232,2)</f>
        <v>0</v>
      </c>
      <c r="K232" s="194"/>
      <c r="L232" s="39"/>
      <c r="M232" s="195" t="s">
        <v>1</v>
      </c>
      <c r="N232" s="196" t="s">
        <v>41</v>
      </c>
      <c r="O232" s="71"/>
      <c r="P232" s="197">
        <f>O232*H232</f>
        <v>0</v>
      </c>
      <c r="Q232" s="197">
        <v>4.3099999999999996E-3</v>
      </c>
      <c r="R232" s="197">
        <f>Q232*H232</f>
        <v>2.5170399999999996E-2</v>
      </c>
      <c r="S232" s="197">
        <v>0</v>
      </c>
      <c r="T232" s="19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216</v>
      </c>
      <c r="AT232" s="199" t="s">
        <v>144</v>
      </c>
      <c r="AU232" s="199" t="s">
        <v>86</v>
      </c>
      <c r="AY232" s="17" t="s">
        <v>141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84</v>
      </c>
      <c r="BK232" s="200">
        <f>ROUND(I232*H232,2)</f>
        <v>0</v>
      </c>
      <c r="BL232" s="17" t="s">
        <v>216</v>
      </c>
      <c r="BM232" s="199" t="s">
        <v>460</v>
      </c>
    </row>
    <row r="233" spans="1:65" s="14" customFormat="1">
      <c r="B233" s="212"/>
      <c r="C233" s="213"/>
      <c r="D233" s="203" t="s">
        <v>153</v>
      </c>
      <c r="E233" s="214" t="s">
        <v>1</v>
      </c>
      <c r="F233" s="215" t="s">
        <v>461</v>
      </c>
      <c r="G233" s="213"/>
      <c r="H233" s="216">
        <v>5.84</v>
      </c>
      <c r="I233" s="217"/>
      <c r="J233" s="213"/>
      <c r="K233" s="213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153</v>
      </c>
      <c r="AU233" s="222" t="s">
        <v>86</v>
      </c>
      <c r="AV233" s="14" t="s">
        <v>86</v>
      </c>
      <c r="AW233" s="14" t="s">
        <v>32</v>
      </c>
      <c r="AX233" s="14" t="s">
        <v>84</v>
      </c>
      <c r="AY233" s="222" t="s">
        <v>141</v>
      </c>
    </row>
    <row r="234" spans="1:65" s="2" customFormat="1" ht="24.2" customHeight="1">
      <c r="A234" s="34"/>
      <c r="B234" s="35"/>
      <c r="C234" s="187" t="s">
        <v>462</v>
      </c>
      <c r="D234" s="187" t="s">
        <v>144</v>
      </c>
      <c r="E234" s="188" t="s">
        <v>463</v>
      </c>
      <c r="F234" s="189" t="s">
        <v>464</v>
      </c>
      <c r="G234" s="190" t="s">
        <v>147</v>
      </c>
      <c r="H234" s="191">
        <v>19.88</v>
      </c>
      <c r="I234" s="192"/>
      <c r="J234" s="193">
        <f>ROUND(I234*H234,2)</f>
        <v>0</v>
      </c>
      <c r="K234" s="194"/>
      <c r="L234" s="39"/>
      <c r="M234" s="195" t="s">
        <v>1</v>
      </c>
      <c r="N234" s="196" t="s">
        <v>41</v>
      </c>
      <c r="O234" s="71"/>
      <c r="P234" s="197">
        <f>O234*H234</f>
        <v>0</v>
      </c>
      <c r="Q234" s="197">
        <v>6.0000000000000001E-3</v>
      </c>
      <c r="R234" s="197">
        <f>Q234*H234</f>
        <v>0.11928</v>
      </c>
      <c r="S234" s="197">
        <v>0</v>
      </c>
      <c r="T234" s="19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216</v>
      </c>
      <c r="AT234" s="199" t="s">
        <v>144</v>
      </c>
      <c r="AU234" s="199" t="s">
        <v>86</v>
      </c>
      <c r="AY234" s="17" t="s">
        <v>141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7" t="s">
        <v>84</v>
      </c>
      <c r="BK234" s="200">
        <f>ROUND(I234*H234,2)</f>
        <v>0</v>
      </c>
      <c r="BL234" s="17" t="s">
        <v>216</v>
      </c>
      <c r="BM234" s="199" t="s">
        <v>465</v>
      </c>
    </row>
    <row r="235" spans="1:65" s="14" customFormat="1">
      <c r="B235" s="212"/>
      <c r="C235" s="213"/>
      <c r="D235" s="203" t="s">
        <v>153</v>
      </c>
      <c r="E235" s="214" t="s">
        <v>1</v>
      </c>
      <c r="F235" s="215" t="s">
        <v>466</v>
      </c>
      <c r="G235" s="213"/>
      <c r="H235" s="216">
        <v>22.08</v>
      </c>
      <c r="I235" s="217"/>
      <c r="J235" s="213"/>
      <c r="K235" s="213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153</v>
      </c>
      <c r="AU235" s="222" t="s">
        <v>86</v>
      </c>
      <c r="AV235" s="14" t="s">
        <v>86</v>
      </c>
      <c r="AW235" s="14" t="s">
        <v>32</v>
      </c>
      <c r="AX235" s="14" t="s">
        <v>76</v>
      </c>
      <c r="AY235" s="222" t="s">
        <v>141</v>
      </c>
    </row>
    <row r="236" spans="1:65" s="14" customFormat="1">
      <c r="B236" s="212"/>
      <c r="C236" s="213"/>
      <c r="D236" s="203" t="s">
        <v>153</v>
      </c>
      <c r="E236" s="214" t="s">
        <v>1</v>
      </c>
      <c r="F236" s="215" t="s">
        <v>467</v>
      </c>
      <c r="G236" s="213"/>
      <c r="H236" s="216">
        <v>-1</v>
      </c>
      <c r="I236" s="217"/>
      <c r="J236" s="213"/>
      <c r="K236" s="213"/>
      <c r="L236" s="218"/>
      <c r="M236" s="219"/>
      <c r="N236" s="220"/>
      <c r="O236" s="220"/>
      <c r="P236" s="220"/>
      <c r="Q236" s="220"/>
      <c r="R236" s="220"/>
      <c r="S236" s="220"/>
      <c r="T236" s="221"/>
      <c r="AT236" s="222" t="s">
        <v>153</v>
      </c>
      <c r="AU236" s="222" t="s">
        <v>86</v>
      </c>
      <c r="AV236" s="14" t="s">
        <v>86</v>
      </c>
      <c r="AW236" s="14" t="s">
        <v>32</v>
      </c>
      <c r="AX236" s="14" t="s">
        <v>76</v>
      </c>
      <c r="AY236" s="222" t="s">
        <v>141</v>
      </c>
    </row>
    <row r="237" spans="1:65" s="14" customFormat="1">
      <c r="B237" s="212"/>
      <c r="C237" s="213"/>
      <c r="D237" s="203" t="s">
        <v>153</v>
      </c>
      <c r="E237" s="214" t="s">
        <v>1</v>
      </c>
      <c r="F237" s="215" t="s">
        <v>468</v>
      </c>
      <c r="G237" s="213"/>
      <c r="H237" s="216">
        <v>-1.2</v>
      </c>
      <c r="I237" s="217"/>
      <c r="J237" s="213"/>
      <c r="K237" s="213"/>
      <c r="L237" s="218"/>
      <c r="M237" s="219"/>
      <c r="N237" s="220"/>
      <c r="O237" s="220"/>
      <c r="P237" s="220"/>
      <c r="Q237" s="220"/>
      <c r="R237" s="220"/>
      <c r="S237" s="220"/>
      <c r="T237" s="221"/>
      <c r="AT237" s="222" t="s">
        <v>153</v>
      </c>
      <c r="AU237" s="222" t="s">
        <v>86</v>
      </c>
      <c r="AV237" s="14" t="s">
        <v>86</v>
      </c>
      <c r="AW237" s="14" t="s">
        <v>32</v>
      </c>
      <c r="AX237" s="14" t="s">
        <v>76</v>
      </c>
      <c r="AY237" s="222" t="s">
        <v>141</v>
      </c>
    </row>
    <row r="238" spans="1:65" s="15" customFormat="1">
      <c r="B238" s="223"/>
      <c r="C238" s="224"/>
      <c r="D238" s="203" t="s">
        <v>153</v>
      </c>
      <c r="E238" s="225" t="s">
        <v>1</v>
      </c>
      <c r="F238" s="226" t="s">
        <v>212</v>
      </c>
      <c r="G238" s="224"/>
      <c r="H238" s="227">
        <v>19.88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AT238" s="233" t="s">
        <v>153</v>
      </c>
      <c r="AU238" s="233" t="s">
        <v>86</v>
      </c>
      <c r="AV238" s="15" t="s">
        <v>148</v>
      </c>
      <c r="AW238" s="15" t="s">
        <v>32</v>
      </c>
      <c r="AX238" s="15" t="s">
        <v>84</v>
      </c>
      <c r="AY238" s="233" t="s">
        <v>141</v>
      </c>
    </row>
    <row r="239" spans="1:65" s="2" customFormat="1" ht="16.5" customHeight="1">
      <c r="A239" s="34"/>
      <c r="B239" s="35"/>
      <c r="C239" s="234" t="s">
        <v>469</v>
      </c>
      <c r="D239" s="234" t="s">
        <v>430</v>
      </c>
      <c r="E239" s="235" t="s">
        <v>470</v>
      </c>
      <c r="F239" s="236" t="s">
        <v>471</v>
      </c>
      <c r="G239" s="237" t="s">
        <v>147</v>
      </c>
      <c r="H239" s="238">
        <v>22.861999999999998</v>
      </c>
      <c r="I239" s="239"/>
      <c r="J239" s="240">
        <f>ROUND(I239*H239,2)</f>
        <v>0</v>
      </c>
      <c r="K239" s="241"/>
      <c r="L239" s="242"/>
      <c r="M239" s="243" t="s">
        <v>1</v>
      </c>
      <c r="N239" s="244" t="s">
        <v>41</v>
      </c>
      <c r="O239" s="71"/>
      <c r="P239" s="197">
        <f>O239*H239</f>
        <v>0</v>
      </c>
      <c r="Q239" s="197">
        <v>1.18E-2</v>
      </c>
      <c r="R239" s="197">
        <f>Q239*H239</f>
        <v>0.2697716</v>
      </c>
      <c r="S239" s="197">
        <v>0</v>
      </c>
      <c r="T239" s="19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294</v>
      </c>
      <c r="AT239" s="199" t="s">
        <v>430</v>
      </c>
      <c r="AU239" s="199" t="s">
        <v>86</v>
      </c>
      <c r="AY239" s="17" t="s">
        <v>141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7" t="s">
        <v>84</v>
      </c>
      <c r="BK239" s="200">
        <f>ROUND(I239*H239,2)</f>
        <v>0</v>
      </c>
      <c r="BL239" s="17" t="s">
        <v>216</v>
      </c>
      <c r="BM239" s="199" t="s">
        <v>472</v>
      </c>
    </row>
    <row r="240" spans="1:65" s="14" customFormat="1">
      <c r="B240" s="212"/>
      <c r="C240" s="213"/>
      <c r="D240" s="203" t="s">
        <v>153</v>
      </c>
      <c r="E240" s="213"/>
      <c r="F240" s="215" t="s">
        <v>473</v>
      </c>
      <c r="G240" s="213"/>
      <c r="H240" s="216">
        <v>22.861999999999998</v>
      </c>
      <c r="I240" s="217"/>
      <c r="J240" s="213"/>
      <c r="K240" s="213"/>
      <c r="L240" s="218"/>
      <c r="M240" s="219"/>
      <c r="N240" s="220"/>
      <c r="O240" s="220"/>
      <c r="P240" s="220"/>
      <c r="Q240" s="220"/>
      <c r="R240" s="220"/>
      <c r="S240" s="220"/>
      <c r="T240" s="221"/>
      <c r="AT240" s="222" t="s">
        <v>153</v>
      </c>
      <c r="AU240" s="222" t="s">
        <v>86</v>
      </c>
      <c r="AV240" s="14" t="s">
        <v>86</v>
      </c>
      <c r="AW240" s="14" t="s">
        <v>4</v>
      </c>
      <c r="AX240" s="14" t="s">
        <v>84</v>
      </c>
      <c r="AY240" s="222" t="s">
        <v>141</v>
      </c>
    </row>
    <row r="241" spans="1:65" s="2" customFormat="1" ht="16.5" customHeight="1">
      <c r="A241" s="34"/>
      <c r="B241" s="35"/>
      <c r="C241" s="187" t="s">
        <v>474</v>
      </c>
      <c r="D241" s="187" t="s">
        <v>144</v>
      </c>
      <c r="E241" s="188" t="s">
        <v>475</v>
      </c>
      <c r="F241" s="189" t="s">
        <v>476</v>
      </c>
      <c r="G241" s="190" t="s">
        <v>233</v>
      </c>
      <c r="H241" s="191">
        <v>1</v>
      </c>
      <c r="I241" s="192"/>
      <c r="J241" s="193">
        <f>ROUND(I241*H241,2)</f>
        <v>0</v>
      </c>
      <c r="K241" s="194"/>
      <c r="L241" s="39"/>
      <c r="M241" s="195" t="s">
        <v>1</v>
      </c>
      <c r="N241" s="196" t="s">
        <v>41</v>
      </c>
      <c r="O241" s="71"/>
      <c r="P241" s="197">
        <f>O241*H241</f>
        <v>0</v>
      </c>
      <c r="Q241" s="197">
        <v>5.5000000000000003E-4</v>
      </c>
      <c r="R241" s="197">
        <f>Q241*H241</f>
        <v>5.5000000000000003E-4</v>
      </c>
      <c r="S241" s="197">
        <v>0</v>
      </c>
      <c r="T241" s="19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216</v>
      </c>
      <c r="AT241" s="199" t="s">
        <v>144</v>
      </c>
      <c r="AU241" s="199" t="s">
        <v>86</v>
      </c>
      <c r="AY241" s="17" t="s">
        <v>141</v>
      </c>
      <c r="BE241" s="200">
        <f>IF(N241="základní",J241,0)</f>
        <v>0</v>
      </c>
      <c r="BF241" s="200">
        <f>IF(N241="snížená",J241,0)</f>
        <v>0</v>
      </c>
      <c r="BG241" s="200">
        <f>IF(N241="zákl. přenesená",J241,0)</f>
        <v>0</v>
      </c>
      <c r="BH241" s="200">
        <f>IF(N241="sníž. přenesená",J241,0)</f>
        <v>0</v>
      </c>
      <c r="BI241" s="200">
        <f>IF(N241="nulová",J241,0)</f>
        <v>0</v>
      </c>
      <c r="BJ241" s="17" t="s">
        <v>84</v>
      </c>
      <c r="BK241" s="200">
        <f>ROUND(I241*H241,2)</f>
        <v>0</v>
      </c>
      <c r="BL241" s="17" t="s">
        <v>216</v>
      </c>
      <c r="BM241" s="199" t="s">
        <v>477</v>
      </c>
    </row>
    <row r="242" spans="1:65" s="2" customFormat="1" ht="16.5" customHeight="1">
      <c r="A242" s="34"/>
      <c r="B242" s="35"/>
      <c r="C242" s="187" t="s">
        <v>478</v>
      </c>
      <c r="D242" s="187" t="s">
        <v>144</v>
      </c>
      <c r="E242" s="188" t="s">
        <v>479</v>
      </c>
      <c r="F242" s="189" t="s">
        <v>480</v>
      </c>
      <c r="G242" s="190" t="s">
        <v>185</v>
      </c>
      <c r="H242" s="191">
        <v>42.04</v>
      </c>
      <c r="I242" s="192"/>
      <c r="J242" s="193">
        <f>ROUND(I242*H242,2)</f>
        <v>0</v>
      </c>
      <c r="K242" s="194"/>
      <c r="L242" s="39"/>
      <c r="M242" s="195" t="s">
        <v>1</v>
      </c>
      <c r="N242" s="196" t="s">
        <v>41</v>
      </c>
      <c r="O242" s="71"/>
      <c r="P242" s="197">
        <f>O242*H242</f>
        <v>0</v>
      </c>
      <c r="Q242" s="197">
        <v>3.0000000000000001E-5</v>
      </c>
      <c r="R242" s="197">
        <f>Q242*H242</f>
        <v>1.2612000000000001E-3</v>
      </c>
      <c r="S242" s="197">
        <v>0</v>
      </c>
      <c r="T242" s="19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216</v>
      </c>
      <c r="AT242" s="199" t="s">
        <v>144</v>
      </c>
      <c r="AU242" s="199" t="s">
        <v>86</v>
      </c>
      <c r="AY242" s="17" t="s">
        <v>141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84</v>
      </c>
      <c r="BK242" s="200">
        <f>ROUND(I242*H242,2)</f>
        <v>0</v>
      </c>
      <c r="BL242" s="17" t="s">
        <v>216</v>
      </c>
      <c r="BM242" s="199" t="s">
        <v>481</v>
      </c>
    </row>
    <row r="243" spans="1:65" s="14" customFormat="1">
      <c r="B243" s="212"/>
      <c r="C243" s="213"/>
      <c r="D243" s="203" t="s">
        <v>153</v>
      </c>
      <c r="E243" s="214" t="s">
        <v>1</v>
      </c>
      <c r="F243" s="215" t="s">
        <v>482</v>
      </c>
      <c r="G243" s="213"/>
      <c r="H243" s="216">
        <v>20</v>
      </c>
      <c r="I243" s="217"/>
      <c r="J243" s="213"/>
      <c r="K243" s="213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153</v>
      </c>
      <c r="AU243" s="222" t="s">
        <v>86</v>
      </c>
      <c r="AV243" s="14" t="s">
        <v>86</v>
      </c>
      <c r="AW243" s="14" t="s">
        <v>32</v>
      </c>
      <c r="AX243" s="14" t="s">
        <v>76</v>
      </c>
      <c r="AY243" s="222" t="s">
        <v>141</v>
      </c>
    </row>
    <row r="244" spans="1:65" s="14" customFormat="1">
      <c r="B244" s="212"/>
      <c r="C244" s="213"/>
      <c r="D244" s="203" t="s">
        <v>153</v>
      </c>
      <c r="E244" s="214" t="s">
        <v>1</v>
      </c>
      <c r="F244" s="215" t="s">
        <v>165</v>
      </c>
      <c r="G244" s="213"/>
      <c r="H244" s="216">
        <v>5</v>
      </c>
      <c r="I244" s="217"/>
      <c r="J244" s="213"/>
      <c r="K244" s="213"/>
      <c r="L244" s="218"/>
      <c r="M244" s="219"/>
      <c r="N244" s="220"/>
      <c r="O244" s="220"/>
      <c r="P244" s="220"/>
      <c r="Q244" s="220"/>
      <c r="R244" s="220"/>
      <c r="S244" s="220"/>
      <c r="T244" s="221"/>
      <c r="AT244" s="222" t="s">
        <v>153</v>
      </c>
      <c r="AU244" s="222" t="s">
        <v>86</v>
      </c>
      <c r="AV244" s="14" t="s">
        <v>86</v>
      </c>
      <c r="AW244" s="14" t="s">
        <v>32</v>
      </c>
      <c r="AX244" s="14" t="s">
        <v>76</v>
      </c>
      <c r="AY244" s="222" t="s">
        <v>141</v>
      </c>
    </row>
    <row r="245" spans="1:65" s="14" customFormat="1">
      <c r="B245" s="212"/>
      <c r="C245" s="213"/>
      <c r="D245" s="203" t="s">
        <v>153</v>
      </c>
      <c r="E245" s="214" t="s">
        <v>1</v>
      </c>
      <c r="F245" s="215" t="s">
        <v>483</v>
      </c>
      <c r="G245" s="213"/>
      <c r="H245" s="216">
        <v>11.04</v>
      </c>
      <c r="I245" s="217"/>
      <c r="J245" s="213"/>
      <c r="K245" s="213"/>
      <c r="L245" s="218"/>
      <c r="M245" s="219"/>
      <c r="N245" s="220"/>
      <c r="O245" s="220"/>
      <c r="P245" s="220"/>
      <c r="Q245" s="220"/>
      <c r="R245" s="220"/>
      <c r="S245" s="220"/>
      <c r="T245" s="221"/>
      <c r="AT245" s="222" t="s">
        <v>153</v>
      </c>
      <c r="AU245" s="222" t="s">
        <v>86</v>
      </c>
      <c r="AV245" s="14" t="s">
        <v>86</v>
      </c>
      <c r="AW245" s="14" t="s">
        <v>32</v>
      </c>
      <c r="AX245" s="14" t="s">
        <v>76</v>
      </c>
      <c r="AY245" s="222" t="s">
        <v>141</v>
      </c>
    </row>
    <row r="246" spans="1:65" s="14" customFormat="1">
      <c r="B246" s="212"/>
      <c r="C246" s="213"/>
      <c r="D246" s="203" t="s">
        <v>153</v>
      </c>
      <c r="E246" s="214" t="s">
        <v>1</v>
      </c>
      <c r="F246" s="215" t="s">
        <v>484</v>
      </c>
      <c r="G246" s="213"/>
      <c r="H246" s="216">
        <v>6</v>
      </c>
      <c r="I246" s="217"/>
      <c r="J246" s="213"/>
      <c r="K246" s="213"/>
      <c r="L246" s="218"/>
      <c r="M246" s="219"/>
      <c r="N246" s="220"/>
      <c r="O246" s="220"/>
      <c r="P246" s="220"/>
      <c r="Q246" s="220"/>
      <c r="R246" s="220"/>
      <c r="S246" s="220"/>
      <c r="T246" s="221"/>
      <c r="AT246" s="222" t="s">
        <v>153</v>
      </c>
      <c r="AU246" s="222" t="s">
        <v>86</v>
      </c>
      <c r="AV246" s="14" t="s">
        <v>86</v>
      </c>
      <c r="AW246" s="14" t="s">
        <v>32</v>
      </c>
      <c r="AX246" s="14" t="s">
        <v>76</v>
      </c>
      <c r="AY246" s="222" t="s">
        <v>141</v>
      </c>
    </row>
    <row r="247" spans="1:65" s="15" customFormat="1">
      <c r="B247" s="223"/>
      <c r="C247" s="224"/>
      <c r="D247" s="203" t="s">
        <v>153</v>
      </c>
      <c r="E247" s="225" t="s">
        <v>1</v>
      </c>
      <c r="F247" s="226" t="s">
        <v>212</v>
      </c>
      <c r="G247" s="224"/>
      <c r="H247" s="227">
        <v>42.04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AT247" s="233" t="s">
        <v>153</v>
      </c>
      <c r="AU247" s="233" t="s">
        <v>86</v>
      </c>
      <c r="AV247" s="15" t="s">
        <v>148</v>
      </c>
      <c r="AW247" s="15" t="s">
        <v>32</v>
      </c>
      <c r="AX247" s="15" t="s">
        <v>84</v>
      </c>
      <c r="AY247" s="233" t="s">
        <v>141</v>
      </c>
    </row>
    <row r="248" spans="1:65" s="2" customFormat="1" ht="24.2" customHeight="1">
      <c r="A248" s="34"/>
      <c r="B248" s="35"/>
      <c r="C248" s="187" t="s">
        <v>485</v>
      </c>
      <c r="D248" s="187" t="s">
        <v>144</v>
      </c>
      <c r="E248" s="188" t="s">
        <v>486</v>
      </c>
      <c r="F248" s="189" t="s">
        <v>487</v>
      </c>
      <c r="G248" s="190" t="s">
        <v>269</v>
      </c>
      <c r="H248" s="191">
        <v>0.42199999999999999</v>
      </c>
      <c r="I248" s="192"/>
      <c r="J248" s="193">
        <f>ROUND(I248*H248,2)</f>
        <v>0</v>
      </c>
      <c r="K248" s="194"/>
      <c r="L248" s="39"/>
      <c r="M248" s="195" t="s">
        <v>1</v>
      </c>
      <c r="N248" s="196" t="s">
        <v>41</v>
      </c>
      <c r="O248" s="71"/>
      <c r="P248" s="197">
        <f>O248*H248</f>
        <v>0</v>
      </c>
      <c r="Q248" s="197">
        <v>0</v>
      </c>
      <c r="R248" s="197">
        <f>Q248*H248</f>
        <v>0</v>
      </c>
      <c r="S248" s="197">
        <v>0</v>
      </c>
      <c r="T248" s="19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216</v>
      </c>
      <c r="AT248" s="199" t="s">
        <v>144</v>
      </c>
      <c r="AU248" s="199" t="s">
        <v>86</v>
      </c>
      <c r="AY248" s="17" t="s">
        <v>141</v>
      </c>
      <c r="BE248" s="200">
        <f>IF(N248="základní",J248,0)</f>
        <v>0</v>
      </c>
      <c r="BF248" s="200">
        <f>IF(N248="snížená",J248,0)</f>
        <v>0</v>
      </c>
      <c r="BG248" s="200">
        <f>IF(N248="zákl. přenesená",J248,0)</f>
        <v>0</v>
      </c>
      <c r="BH248" s="200">
        <f>IF(N248="sníž. přenesená",J248,0)</f>
        <v>0</v>
      </c>
      <c r="BI248" s="200">
        <f>IF(N248="nulová",J248,0)</f>
        <v>0</v>
      </c>
      <c r="BJ248" s="17" t="s">
        <v>84</v>
      </c>
      <c r="BK248" s="200">
        <f>ROUND(I248*H248,2)</f>
        <v>0</v>
      </c>
      <c r="BL248" s="17" t="s">
        <v>216</v>
      </c>
      <c r="BM248" s="199" t="s">
        <v>488</v>
      </c>
    </row>
    <row r="249" spans="1:65" s="2" customFormat="1" ht="24.2" customHeight="1">
      <c r="A249" s="34"/>
      <c r="B249" s="35"/>
      <c r="C249" s="187" t="s">
        <v>489</v>
      </c>
      <c r="D249" s="187" t="s">
        <v>144</v>
      </c>
      <c r="E249" s="188" t="s">
        <v>490</v>
      </c>
      <c r="F249" s="189" t="s">
        <v>491</v>
      </c>
      <c r="G249" s="190" t="s">
        <v>269</v>
      </c>
      <c r="H249" s="191">
        <v>0.42199999999999999</v>
      </c>
      <c r="I249" s="192"/>
      <c r="J249" s="193">
        <f>ROUND(I249*H249,2)</f>
        <v>0</v>
      </c>
      <c r="K249" s="194"/>
      <c r="L249" s="39"/>
      <c r="M249" s="195" t="s">
        <v>1</v>
      </c>
      <c r="N249" s="196" t="s">
        <v>41</v>
      </c>
      <c r="O249" s="71"/>
      <c r="P249" s="197">
        <f>O249*H249</f>
        <v>0</v>
      </c>
      <c r="Q249" s="197">
        <v>0</v>
      </c>
      <c r="R249" s="197">
        <f>Q249*H249</f>
        <v>0</v>
      </c>
      <c r="S249" s="197">
        <v>0</v>
      </c>
      <c r="T249" s="19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216</v>
      </c>
      <c r="AT249" s="199" t="s">
        <v>144</v>
      </c>
      <c r="AU249" s="199" t="s">
        <v>86</v>
      </c>
      <c r="AY249" s="17" t="s">
        <v>141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7" t="s">
        <v>84</v>
      </c>
      <c r="BK249" s="200">
        <f>ROUND(I249*H249,2)</f>
        <v>0</v>
      </c>
      <c r="BL249" s="17" t="s">
        <v>216</v>
      </c>
      <c r="BM249" s="199" t="s">
        <v>492</v>
      </c>
    </row>
    <row r="250" spans="1:65" s="12" customFormat="1" ht="22.9" customHeight="1">
      <c r="B250" s="171"/>
      <c r="C250" s="172"/>
      <c r="D250" s="173" t="s">
        <v>75</v>
      </c>
      <c r="E250" s="185" t="s">
        <v>493</v>
      </c>
      <c r="F250" s="185" t="s">
        <v>494</v>
      </c>
      <c r="G250" s="172"/>
      <c r="H250" s="172"/>
      <c r="I250" s="175"/>
      <c r="J250" s="186">
        <f>BK250</f>
        <v>0</v>
      </c>
      <c r="K250" s="172"/>
      <c r="L250" s="177"/>
      <c r="M250" s="178"/>
      <c r="N250" s="179"/>
      <c r="O250" s="179"/>
      <c r="P250" s="180">
        <f>SUM(P251:P265)</f>
        <v>0</v>
      </c>
      <c r="Q250" s="179"/>
      <c r="R250" s="180">
        <f>SUM(R251:R265)</f>
        <v>2.655648E-2</v>
      </c>
      <c r="S250" s="179"/>
      <c r="T250" s="181">
        <f>SUM(T251:T265)</f>
        <v>6.8820000000000001E-3</v>
      </c>
      <c r="AR250" s="182" t="s">
        <v>86</v>
      </c>
      <c r="AT250" s="183" t="s">
        <v>75</v>
      </c>
      <c r="AU250" s="183" t="s">
        <v>84</v>
      </c>
      <c r="AY250" s="182" t="s">
        <v>141</v>
      </c>
      <c r="BK250" s="184">
        <f>SUM(BK251:BK265)</f>
        <v>0</v>
      </c>
    </row>
    <row r="251" spans="1:65" s="2" customFormat="1" ht="16.5" customHeight="1">
      <c r="A251" s="34"/>
      <c r="B251" s="35"/>
      <c r="C251" s="187" t="s">
        <v>495</v>
      </c>
      <c r="D251" s="187" t="s">
        <v>144</v>
      </c>
      <c r="E251" s="188" t="s">
        <v>496</v>
      </c>
      <c r="F251" s="189" t="s">
        <v>497</v>
      </c>
      <c r="G251" s="190" t="s">
        <v>147</v>
      </c>
      <c r="H251" s="191">
        <v>22.2</v>
      </c>
      <c r="I251" s="192"/>
      <c r="J251" s="193">
        <f>ROUND(I251*H251,2)</f>
        <v>0</v>
      </c>
      <c r="K251" s="194"/>
      <c r="L251" s="39"/>
      <c r="M251" s="195" t="s">
        <v>1</v>
      </c>
      <c r="N251" s="196" t="s">
        <v>41</v>
      </c>
      <c r="O251" s="71"/>
      <c r="P251" s="197">
        <f>O251*H251</f>
        <v>0</v>
      </c>
      <c r="Q251" s="197">
        <v>1E-3</v>
      </c>
      <c r="R251" s="197">
        <f>Q251*H251</f>
        <v>2.2200000000000001E-2</v>
      </c>
      <c r="S251" s="197">
        <v>3.1E-4</v>
      </c>
      <c r="T251" s="198">
        <f>S251*H251</f>
        <v>6.8820000000000001E-3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216</v>
      </c>
      <c r="AT251" s="199" t="s">
        <v>144</v>
      </c>
      <c r="AU251" s="199" t="s">
        <v>86</v>
      </c>
      <c r="AY251" s="17" t="s">
        <v>141</v>
      </c>
      <c r="BE251" s="200">
        <f>IF(N251="základní",J251,0)</f>
        <v>0</v>
      </c>
      <c r="BF251" s="200">
        <f>IF(N251="snížená",J251,0)</f>
        <v>0</v>
      </c>
      <c r="BG251" s="200">
        <f>IF(N251="zákl. přenesená",J251,0)</f>
        <v>0</v>
      </c>
      <c r="BH251" s="200">
        <f>IF(N251="sníž. přenesená",J251,0)</f>
        <v>0</v>
      </c>
      <c r="BI251" s="200">
        <f>IF(N251="nulová",J251,0)</f>
        <v>0</v>
      </c>
      <c r="BJ251" s="17" t="s">
        <v>84</v>
      </c>
      <c r="BK251" s="200">
        <f>ROUND(I251*H251,2)</f>
        <v>0</v>
      </c>
      <c r="BL251" s="17" t="s">
        <v>216</v>
      </c>
      <c r="BM251" s="199" t="s">
        <v>498</v>
      </c>
    </row>
    <row r="252" spans="1:65" s="13" customFormat="1">
      <c r="B252" s="201"/>
      <c r="C252" s="202"/>
      <c r="D252" s="203" t="s">
        <v>153</v>
      </c>
      <c r="E252" s="204" t="s">
        <v>1</v>
      </c>
      <c r="F252" s="205" t="s">
        <v>499</v>
      </c>
      <c r="G252" s="202"/>
      <c r="H252" s="204" t="s">
        <v>1</v>
      </c>
      <c r="I252" s="206"/>
      <c r="J252" s="202"/>
      <c r="K252" s="202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153</v>
      </c>
      <c r="AU252" s="211" t="s">
        <v>86</v>
      </c>
      <c r="AV252" s="13" t="s">
        <v>84</v>
      </c>
      <c r="AW252" s="13" t="s">
        <v>32</v>
      </c>
      <c r="AX252" s="13" t="s">
        <v>76</v>
      </c>
      <c r="AY252" s="211" t="s">
        <v>141</v>
      </c>
    </row>
    <row r="253" spans="1:65" s="14" customFormat="1">
      <c r="B253" s="212"/>
      <c r="C253" s="213"/>
      <c r="D253" s="203" t="s">
        <v>153</v>
      </c>
      <c r="E253" s="214" t="s">
        <v>1</v>
      </c>
      <c r="F253" s="215" t="s">
        <v>500</v>
      </c>
      <c r="G253" s="213"/>
      <c r="H253" s="216">
        <v>7.008</v>
      </c>
      <c r="I253" s="217"/>
      <c r="J253" s="213"/>
      <c r="K253" s="213"/>
      <c r="L253" s="218"/>
      <c r="M253" s="219"/>
      <c r="N253" s="220"/>
      <c r="O253" s="220"/>
      <c r="P253" s="220"/>
      <c r="Q253" s="220"/>
      <c r="R253" s="220"/>
      <c r="S253" s="220"/>
      <c r="T253" s="221"/>
      <c r="AT253" s="222" t="s">
        <v>153</v>
      </c>
      <c r="AU253" s="222" t="s">
        <v>86</v>
      </c>
      <c r="AV253" s="14" t="s">
        <v>86</v>
      </c>
      <c r="AW253" s="14" t="s">
        <v>32</v>
      </c>
      <c r="AX253" s="14" t="s">
        <v>76</v>
      </c>
      <c r="AY253" s="222" t="s">
        <v>141</v>
      </c>
    </row>
    <row r="254" spans="1:65" s="14" customFormat="1">
      <c r="B254" s="212"/>
      <c r="C254" s="213"/>
      <c r="D254" s="203" t="s">
        <v>153</v>
      </c>
      <c r="E254" s="214" t="s">
        <v>1</v>
      </c>
      <c r="F254" s="215" t="s">
        <v>501</v>
      </c>
      <c r="G254" s="213"/>
      <c r="H254" s="216">
        <v>7.032</v>
      </c>
      <c r="I254" s="217"/>
      <c r="J254" s="213"/>
      <c r="K254" s="213"/>
      <c r="L254" s="218"/>
      <c r="M254" s="219"/>
      <c r="N254" s="220"/>
      <c r="O254" s="220"/>
      <c r="P254" s="220"/>
      <c r="Q254" s="220"/>
      <c r="R254" s="220"/>
      <c r="S254" s="220"/>
      <c r="T254" s="221"/>
      <c r="AT254" s="222" t="s">
        <v>153</v>
      </c>
      <c r="AU254" s="222" t="s">
        <v>86</v>
      </c>
      <c r="AV254" s="14" t="s">
        <v>86</v>
      </c>
      <c r="AW254" s="14" t="s">
        <v>32</v>
      </c>
      <c r="AX254" s="14" t="s">
        <v>76</v>
      </c>
      <c r="AY254" s="222" t="s">
        <v>141</v>
      </c>
    </row>
    <row r="255" spans="1:65" s="14" customFormat="1">
      <c r="B255" s="212"/>
      <c r="C255" s="213"/>
      <c r="D255" s="203" t="s">
        <v>153</v>
      </c>
      <c r="E255" s="214" t="s">
        <v>1</v>
      </c>
      <c r="F255" s="215" t="s">
        <v>502</v>
      </c>
      <c r="G255" s="213"/>
      <c r="H255" s="216">
        <v>3.5</v>
      </c>
      <c r="I255" s="217"/>
      <c r="J255" s="213"/>
      <c r="K255" s="213"/>
      <c r="L255" s="218"/>
      <c r="M255" s="219"/>
      <c r="N255" s="220"/>
      <c r="O255" s="220"/>
      <c r="P255" s="220"/>
      <c r="Q255" s="220"/>
      <c r="R255" s="220"/>
      <c r="S255" s="220"/>
      <c r="T255" s="221"/>
      <c r="AT255" s="222" t="s">
        <v>153</v>
      </c>
      <c r="AU255" s="222" t="s">
        <v>86</v>
      </c>
      <c r="AV255" s="14" t="s">
        <v>86</v>
      </c>
      <c r="AW255" s="14" t="s">
        <v>32</v>
      </c>
      <c r="AX255" s="14" t="s">
        <v>76</v>
      </c>
      <c r="AY255" s="222" t="s">
        <v>141</v>
      </c>
    </row>
    <row r="256" spans="1:65" s="13" customFormat="1">
      <c r="B256" s="201"/>
      <c r="C256" s="202"/>
      <c r="D256" s="203" t="s">
        <v>153</v>
      </c>
      <c r="E256" s="204" t="s">
        <v>1</v>
      </c>
      <c r="F256" s="205" t="s">
        <v>503</v>
      </c>
      <c r="G256" s="202"/>
      <c r="H256" s="204" t="s">
        <v>1</v>
      </c>
      <c r="I256" s="206"/>
      <c r="J256" s="202"/>
      <c r="K256" s="202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153</v>
      </c>
      <c r="AU256" s="211" t="s">
        <v>86</v>
      </c>
      <c r="AV256" s="13" t="s">
        <v>84</v>
      </c>
      <c r="AW256" s="13" t="s">
        <v>32</v>
      </c>
      <c r="AX256" s="13" t="s">
        <v>76</v>
      </c>
      <c r="AY256" s="211" t="s">
        <v>141</v>
      </c>
    </row>
    <row r="257" spans="1:65" s="14" customFormat="1">
      <c r="B257" s="212"/>
      <c r="C257" s="213"/>
      <c r="D257" s="203" t="s">
        <v>153</v>
      </c>
      <c r="E257" s="214" t="s">
        <v>1</v>
      </c>
      <c r="F257" s="215" t="s">
        <v>504</v>
      </c>
      <c r="G257" s="213"/>
      <c r="H257" s="216">
        <v>4.66</v>
      </c>
      <c r="I257" s="217"/>
      <c r="J257" s="213"/>
      <c r="K257" s="213"/>
      <c r="L257" s="218"/>
      <c r="M257" s="219"/>
      <c r="N257" s="220"/>
      <c r="O257" s="220"/>
      <c r="P257" s="220"/>
      <c r="Q257" s="220"/>
      <c r="R257" s="220"/>
      <c r="S257" s="220"/>
      <c r="T257" s="221"/>
      <c r="AT257" s="222" t="s">
        <v>153</v>
      </c>
      <c r="AU257" s="222" t="s">
        <v>86</v>
      </c>
      <c r="AV257" s="14" t="s">
        <v>86</v>
      </c>
      <c r="AW257" s="14" t="s">
        <v>32</v>
      </c>
      <c r="AX257" s="14" t="s">
        <v>76</v>
      </c>
      <c r="AY257" s="222" t="s">
        <v>141</v>
      </c>
    </row>
    <row r="258" spans="1:65" s="15" customFormat="1">
      <c r="B258" s="223"/>
      <c r="C258" s="224"/>
      <c r="D258" s="203" t="s">
        <v>153</v>
      </c>
      <c r="E258" s="225" t="s">
        <v>1</v>
      </c>
      <c r="F258" s="226" t="s">
        <v>212</v>
      </c>
      <c r="G258" s="224"/>
      <c r="H258" s="227">
        <v>22.2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AT258" s="233" t="s">
        <v>153</v>
      </c>
      <c r="AU258" s="233" t="s">
        <v>86</v>
      </c>
      <c r="AV258" s="15" t="s">
        <v>148</v>
      </c>
      <c r="AW258" s="15" t="s">
        <v>32</v>
      </c>
      <c r="AX258" s="15" t="s">
        <v>84</v>
      </c>
      <c r="AY258" s="233" t="s">
        <v>141</v>
      </c>
    </row>
    <row r="259" spans="1:65" s="2" customFormat="1" ht="24.2" customHeight="1">
      <c r="A259" s="34"/>
      <c r="B259" s="35"/>
      <c r="C259" s="187" t="s">
        <v>505</v>
      </c>
      <c r="D259" s="187" t="s">
        <v>144</v>
      </c>
      <c r="E259" s="188" t="s">
        <v>506</v>
      </c>
      <c r="F259" s="189" t="s">
        <v>507</v>
      </c>
      <c r="G259" s="190" t="s">
        <v>147</v>
      </c>
      <c r="H259" s="191">
        <v>9.0760000000000005</v>
      </c>
      <c r="I259" s="192"/>
      <c r="J259" s="193">
        <f>ROUND(I259*H259,2)</f>
        <v>0</v>
      </c>
      <c r="K259" s="194"/>
      <c r="L259" s="39"/>
      <c r="M259" s="195" t="s">
        <v>1</v>
      </c>
      <c r="N259" s="196" t="s">
        <v>41</v>
      </c>
      <c r="O259" s="71"/>
      <c r="P259" s="197">
        <f>O259*H259</f>
        <v>0</v>
      </c>
      <c r="Q259" s="197">
        <v>2.0000000000000001E-4</v>
      </c>
      <c r="R259" s="197">
        <f>Q259*H259</f>
        <v>1.8152000000000001E-3</v>
      </c>
      <c r="S259" s="197">
        <v>0</v>
      </c>
      <c r="T259" s="19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9" t="s">
        <v>216</v>
      </c>
      <c r="AT259" s="199" t="s">
        <v>144</v>
      </c>
      <c r="AU259" s="199" t="s">
        <v>86</v>
      </c>
      <c r="AY259" s="17" t="s">
        <v>141</v>
      </c>
      <c r="BE259" s="200">
        <f>IF(N259="základní",J259,0)</f>
        <v>0</v>
      </c>
      <c r="BF259" s="200">
        <f>IF(N259="snížená",J259,0)</f>
        <v>0</v>
      </c>
      <c r="BG259" s="200">
        <f>IF(N259="zákl. přenesená",J259,0)</f>
        <v>0</v>
      </c>
      <c r="BH259" s="200">
        <f>IF(N259="sníž. přenesená",J259,0)</f>
        <v>0</v>
      </c>
      <c r="BI259" s="200">
        <f>IF(N259="nulová",J259,0)</f>
        <v>0</v>
      </c>
      <c r="BJ259" s="17" t="s">
        <v>84</v>
      </c>
      <c r="BK259" s="200">
        <f>ROUND(I259*H259,2)</f>
        <v>0</v>
      </c>
      <c r="BL259" s="17" t="s">
        <v>216</v>
      </c>
      <c r="BM259" s="199" t="s">
        <v>508</v>
      </c>
    </row>
    <row r="260" spans="1:65" s="2" customFormat="1" ht="33" customHeight="1">
      <c r="A260" s="34"/>
      <c r="B260" s="35"/>
      <c r="C260" s="187" t="s">
        <v>509</v>
      </c>
      <c r="D260" s="187" t="s">
        <v>144</v>
      </c>
      <c r="E260" s="188" t="s">
        <v>510</v>
      </c>
      <c r="F260" s="189" t="s">
        <v>511</v>
      </c>
      <c r="G260" s="190" t="s">
        <v>147</v>
      </c>
      <c r="H260" s="191">
        <v>9.0760000000000005</v>
      </c>
      <c r="I260" s="192"/>
      <c r="J260" s="193">
        <f>ROUND(I260*H260,2)</f>
        <v>0</v>
      </c>
      <c r="K260" s="194"/>
      <c r="L260" s="39"/>
      <c r="M260" s="195" t="s">
        <v>1</v>
      </c>
      <c r="N260" s="196" t="s">
        <v>41</v>
      </c>
      <c r="O260" s="71"/>
      <c r="P260" s="197">
        <f>O260*H260</f>
        <v>0</v>
      </c>
      <c r="Q260" s="197">
        <v>2.7999999999999998E-4</v>
      </c>
      <c r="R260" s="197">
        <f>Q260*H260</f>
        <v>2.5412799999999999E-3</v>
      </c>
      <c r="S260" s="197">
        <v>0</v>
      </c>
      <c r="T260" s="19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216</v>
      </c>
      <c r="AT260" s="199" t="s">
        <v>144</v>
      </c>
      <c r="AU260" s="199" t="s">
        <v>86</v>
      </c>
      <c r="AY260" s="17" t="s">
        <v>141</v>
      </c>
      <c r="BE260" s="200">
        <f>IF(N260="základní",J260,0)</f>
        <v>0</v>
      </c>
      <c r="BF260" s="200">
        <f>IF(N260="snížená",J260,0)</f>
        <v>0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17" t="s">
        <v>84</v>
      </c>
      <c r="BK260" s="200">
        <f>ROUND(I260*H260,2)</f>
        <v>0</v>
      </c>
      <c r="BL260" s="17" t="s">
        <v>216</v>
      </c>
      <c r="BM260" s="199" t="s">
        <v>512</v>
      </c>
    </row>
    <row r="261" spans="1:65" s="13" customFormat="1">
      <c r="B261" s="201"/>
      <c r="C261" s="202"/>
      <c r="D261" s="203" t="s">
        <v>153</v>
      </c>
      <c r="E261" s="204" t="s">
        <v>1</v>
      </c>
      <c r="F261" s="205" t="s">
        <v>503</v>
      </c>
      <c r="G261" s="202"/>
      <c r="H261" s="204" t="s">
        <v>1</v>
      </c>
      <c r="I261" s="206"/>
      <c r="J261" s="202"/>
      <c r="K261" s="202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153</v>
      </c>
      <c r="AU261" s="211" t="s">
        <v>86</v>
      </c>
      <c r="AV261" s="13" t="s">
        <v>84</v>
      </c>
      <c r="AW261" s="13" t="s">
        <v>32</v>
      </c>
      <c r="AX261" s="13" t="s">
        <v>76</v>
      </c>
      <c r="AY261" s="211" t="s">
        <v>141</v>
      </c>
    </row>
    <row r="262" spans="1:65" s="14" customFormat="1">
      <c r="B262" s="212"/>
      <c r="C262" s="213"/>
      <c r="D262" s="203" t="s">
        <v>153</v>
      </c>
      <c r="E262" s="214" t="s">
        <v>1</v>
      </c>
      <c r="F262" s="215" t="s">
        <v>504</v>
      </c>
      <c r="G262" s="213"/>
      <c r="H262" s="216">
        <v>4.66</v>
      </c>
      <c r="I262" s="217"/>
      <c r="J262" s="213"/>
      <c r="K262" s="213"/>
      <c r="L262" s="218"/>
      <c r="M262" s="219"/>
      <c r="N262" s="220"/>
      <c r="O262" s="220"/>
      <c r="P262" s="220"/>
      <c r="Q262" s="220"/>
      <c r="R262" s="220"/>
      <c r="S262" s="220"/>
      <c r="T262" s="221"/>
      <c r="AT262" s="222" t="s">
        <v>153</v>
      </c>
      <c r="AU262" s="222" t="s">
        <v>86</v>
      </c>
      <c r="AV262" s="14" t="s">
        <v>86</v>
      </c>
      <c r="AW262" s="14" t="s">
        <v>32</v>
      </c>
      <c r="AX262" s="14" t="s">
        <v>76</v>
      </c>
      <c r="AY262" s="222" t="s">
        <v>141</v>
      </c>
    </row>
    <row r="263" spans="1:65" s="13" customFormat="1">
      <c r="B263" s="201"/>
      <c r="C263" s="202"/>
      <c r="D263" s="203" t="s">
        <v>153</v>
      </c>
      <c r="E263" s="204" t="s">
        <v>1</v>
      </c>
      <c r="F263" s="205" t="s">
        <v>499</v>
      </c>
      <c r="G263" s="202"/>
      <c r="H263" s="204" t="s">
        <v>1</v>
      </c>
      <c r="I263" s="206"/>
      <c r="J263" s="202"/>
      <c r="K263" s="202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153</v>
      </c>
      <c r="AU263" s="211" t="s">
        <v>86</v>
      </c>
      <c r="AV263" s="13" t="s">
        <v>84</v>
      </c>
      <c r="AW263" s="13" t="s">
        <v>32</v>
      </c>
      <c r="AX263" s="13" t="s">
        <v>76</v>
      </c>
      <c r="AY263" s="211" t="s">
        <v>141</v>
      </c>
    </row>
    <row r="264" spans="1:65" s="14" customFormat="1">
      <c r="B264" s="212"/>
      <c r="C264" s="213"/>
      <c r="D264" s="203" t="s">
        <v>153</v>
      </c>
      <c r="E264" s="214" t="s">
        <v>1</v>
      </c>
      <c r="F264" s="215" t="s">
        <v>513</v>
      </c>
      <c r="G264" s="213"/>
      <c r="H264" s="216">
        <v>4.4160000000000004</v>
      </c>
      <c r="I264" s="217"/>
      <c r="J264" s="213"/>
      <c r="K264" s="213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153</v>
      </c>
      <c r="AU264" s="222" t="s">
        <v>86</v>
      </c>
      <c r="AV264" s="14" t="s">
        <v>86</v>
      </c>
      <c r="AW264" s="14" t="s">
        <v>32</v>
      </c>
      <c r="AX264" s="14" t="s">
        <v>76</v>
      </c>
      <c r="AY264" s="222" t="s">
        <v>141</v>
      </c>
    </row>
    <row r="265" spans="1:65" s="15" customFormat="1">
      <c r="B265" s="223"/>
      <c r="C265" s="224"/>
      <c r="D265" s="203" t="s">
        <v>153</v>
      </c>
      <c r="E265" s="225" t="s">
        <v>1</v>
      </c>
      <c r="F265" s="226" t="s">
        <v>212</v>
      </c>
      <c r="G265" s="224"/>
      <c r="H265" s="227">
        <v>9.0760000000000005</v>
      </c>
      <c r="I265" s="228"/>
      <c r="J265" s="224"/>
      <c r="K265" s="224"/>
      <c r="L265" s="229"/>
      <c r="M265" s="245"/>
      <c r="N265" s="246"/>
      <c r="O265" s="246"/>
      <c r="P265" s="246"/>
      <c r="Q265" s="246"/>
      <c r="R265" s="246"/>
      <c r="S265" s="246"/>
      <c r="T265" s="247"/>
      <c r="AT265" s="233" t="s">
        <v>153</v>
      </c>
      <c r="AU265" s="233" t="s">
        <v>86</v>
      </c>
      <c r="AV265" s="15" t="s">
        <v>148</v>
      </c>
      <c r="AW265" s="15" t="s">
        <v>32</v>
      </c>
      <c r="AX265" s="15" t="s">
        <v>84</v>
      </c>
      <c r="AY265" s="233" t="s">
        <v>141</v>
      </c>
    </row>
    <row r="266" spans="1:65" s="2" customFormat="1" ht="6.95" customHeight="1">
      <c r="A266" s="34"/>
      <c r="B266" s="54"/>
      <c r="C266" s="55"/>
      <c r="D266" s="55"/>
      <c r="E266" s="55"/>
      <c r="F266" s="55"/>
      <c r="G266" s="55"/>
      <c r="H266" s="55"/>
      <c r="I266" s="55"/>
      <c r="J266" s="55"/>
      <c r="K266" s="55"/>
      <c r="L266" s="39"/>
      <c r="M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</row>
  </sheetData>
  <sheetProtection algorithmName="SHA-512" hashValue="nJWLZo5PGBM4/Jb1XBH98Y6g2h1ewKrKdOrEzl3ssz3kRrv/H71MupI1Gif2OPgdEBNlFZ6E2cTpXSMAX8p15A==" saltValue="eH1SBr/+eqFYc6X/Az5qdgf0zSjPsbce+aFGZwu0Gddf4pzEENq7njR4gAoNUBO/OalOM03BS3sDsvNVaE2xLA==" spinCount="100000" sheet="1" objects="1" scenarios="1" formatColumns="0" formatRows="0" autoFilter="0"/>
  <autoFilter ref="C128:K265" xr:uid="{00000000-0009-0000-0000-000001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6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7" t="s">
        <v>89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1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26.25" customHeight="1">
      <c r="B7" s="20"/>
      <c r="E7" s="311" t="str">
        <f>'Rekapitulace stavby'!K6</f>
        <v>Stavební úpravy záchodků v objektu VOŠS a SŠS Vysoké Mýto v ul. Komenského 1-II</v>
      </c>
      <c r="F7" s="312"/>
      <c r="G7" s="312"/>
      <c r="H7" s="312"/>
      <c r="L7" s="20"/>
    </row>
    <row r="8" spans="1:46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3" t="s">
        <v>514</v>
      </c>
      <c r="F9" s="314"/>
      <c r="G9" s="314"/>
      <c r="H9" s="31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11. 11. 2022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7" t="s">
        <v>1</v>
      </c>
      <c r="F27" s="317"/>
      <c r="G27" s="317"/>
      <c r="H27" s="31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ROUND(J133,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ROUND((SUM(BE133:BE362)),  2)</f>
        <v>0</v>
      </c>
      <c r="G33" s="34"/>
      <c r="H33" s="34"/>
      <c r="I33" s="124">
        <v>0.21</v>
      </c>
      <c r="J33" s="123">
        <f>ROUND(((SUM(BE133:BE362))*I33),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ROUND((SUM(BF133:BF362)),  2)</f>
        <v>0</v>
      </c>
      <c r="G34" s="34"/>
      <c r="H34" s="34"/>
      <c r="I34" s="124">
        <v>0.15</v>
      </c>
      <c r="J34" s="123">
        <f>ROUND(((SUM(BF133:BF362))*I34),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43</v>
      </c>
      <c r="F35" s="123">
        <f>ROUND((SUM(BG133:BG362)),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44</v>
      </c>
      <c r="F36" s="123">
        <f>ROUND((SUM(BH133:BH362)),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45</v>
      </c>
      <c r="F37" s="123">
        <f>ROUND((SUM(BI133:BI362)),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26.25" customHeight="1">
      <c r="A85" s="34"/>
      <c r="B85" s="35"/>
      <c r="C85" s="36"/>
      <c r="D85" s="36"/>
      <c r="E85" s="309" t="str">
        <f>E7</f>
        <v>Stavební úpravy záchodků v objektu VOŠS a SŠS Vysoké Mýto v ul. Komenského 1-II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90" t="str">
        <f>E9</f>
        <v>002 - HYG. ZAŘ. 2.NP UČITELÉ</v>
      </c>
      <c r="F87" s="308"/>
      <c r="G87" s="308"/>
      <c r="H87" s="30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poz. p.č. 230/1 a 232/3 v k.ú. Vysoké Mýto</v>
      </c>
      <c r="G89" s="36"/>
      <c r="H89" s="36"/>
      <c r="I89" s="29" t="s">
        <v>22</v>
      </c>
      <c r="J89" s="66" t="str">
        <f>IF(J12="","",J12)</f>
        <v>11. 11. 2022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VOŠ stavební a Střední škola stavební Vysové Mýto</v>
      </c>
      <c r="G91" s="36"/>
      <c r="H91" s="36"/>
      <c r="I91" s="29" t="s">
        <v>30</v>
      </c>
      <c r="J91" s="32" t="str">
        <f>E21</f>
        <v>Ing. David Karbulka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J133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2:12" s="9" customFormat="1" ht="24.95" customHeight="1">
      <c r="B97" s="147"/>
      <c r="C97" s="148"/>
      <c r="D97" s="149" t="s">
        <v>113</v>
      </c>
      <c r="E97" s="150"/>
      <c r="F97" s="150"/>
      <c r="G97" s="150"/>
      <c r="H97" s="150"/>
      <c r="I97" s="150"/>
      <c r="J97" s="151">
        <f>J134</f>
        <v>0</v>
      </c>
      <c r="K97" s="148"/>
      <c r="L97" s="152"/>
    </row>
    <row r="98" spans="2:12" s="10" customFormat="1" ht="19.899999999999999" customHeight="1">
      <c r="B98" s="153"/>
      <c r="C98" s="154"/>
      <c r="D98" s="155" t="s">
        <v>515</v>
      </c>
      <c r="E98" s="156"/>
      <c r="F98" s="156"/>
      <c r="G98" s="156"/>
      <c r="H98" s="156"/>
      <c r="I98" s="156"/>
      <c r="J98" s="157">
        <f>J135</f>
        <v>0</v>
      </c>
      <c r="K98" s="154"/>
      <c r="L98" s="158"/>
    </row>
    <row r="99" spans="2:12" s="10" customFormat="1" ht="19.899999999999999" customHeight="1">
      <c r="B99" s="153"/>
      <c r="C99" s="154"/>
      <c r="D99" s="155" t="s">
        <v>114</v>
      </c>
      <c r="E99" s="156"/>
      <c r="F99" s="156"/>
      <c r="G99" s="156"/>
      <c r="H99" s="156"/>
      <c r="I99" s="156"/>
      <c r="J99" s="157">
        <f>J140</f>
        <v>0</v>
      </c>
      <c r="K99" s="154"/>
      <c r="L99" s="158"/>
    </row>
    <row r="100" spans="2:12" s="10" customFormat="1" ht="19.899999999999999" customHeight="1">
      <c r="B100" s="153"/>
      <c r="C100" s="154"/>
      <c r="D100" s="155" t="s">
        <v>115</v>
      </c>
      <c r="E100" s="156"/>
      <c r="F100" s="156"/>
      <c r="G100" s="156"/>
      <c r="H100" s="156"/>
      <c r="I100" s="156"/>
      <c r="J100" s="157">
        <f>J167</f>
        <v>0</v>
      </c>
      <c r="K100" s="154"/>
      <c r="L100" s="158"/>
    </row>
    <row r="101" spans="2:12" s="10" customFormat="1" ht="19.899999999999999" customHeight="1">
      <c r="B101" s="153"/>
      <c r="C101" s="154"/>
      <c r="D101" s="155" t="s">
        <v>116</v>
      </c>
      <c r="E101" s="156"/>
      <c r="F101" s="156"/>
      <c r="G101" s="156"/>
      <c r="H101" s="156"/>
      <c r="I101" s="156"/>
      <c r="J101" s="157">
        <f>J187</f>
        <v>0</v>
      </c>
      <c r="K101" s="154"/>
      <c r="L101" s="158"/>
    </row>
    <row r="102" spans="2:12" s="10" customFormat="1" ht="19.899999999999999" customHeight="1">
      <c r="B102" s="153"/>
      <c r="C102" s="154"/>
      <c r="D102" s="155" t="s">
        <v>117</v>
      </c>
      <c r="E102" s="156"/>
      <c r="F102" s="156"/>
      <c r="G102" s="156"/>
      <c r="H102" s="156"/>
      <c r="I102" s="156"/>
      <c r="J102" s="157">
        <f>J193</f>
        <v>0</v>
      </c>
      <c r="K102" s="154"/>
      <c r="L102" s="158"/>
    </row>
    <row r="103" spans="2:12" s="9" customFormat="1" ht="24.95" customHeight="1">
      <c r="B103" s="147"/>
      <c r="C103" s="148"/>
      <c r="D103" s="149" t="s">
        <v>118</v>
      </c>
      <c r="E103" s="150"/>
      <c r="F103" s="150"/>
      <c r="G103" s="150"/>
      <c r="H103" s="150"/>
      <c r="I103" s="150"/>
      <c r="J103" s="151">
        <f>J195</f>
        <v>0</v>
      </c>
      <c r="K103" s="148"/>
      <c r="L103" s="152"/>
    </row>
    <row r="104" spans="2:12" s="10" customFormat="1" ht="19.899999999999999" customHeight="1">
      <c r="B104" s="153"/>
      <c r="C104" s="154"/>
      <c r="D104" s="155" t="s">
        <v>119</v>
      </c>
      <c r="E104" s="156"/>
      <c r="F104" s="156"/>
      <c r="G104" s="156"/>
      <c r="H104" s="156"/>
      <c r="I104" s="156"/>
      <c r="J104" s="157">
        <f>J196</f>
        <v>0</v>
      </c>
      <c r="K104" s="154"/>
      <c r="L104" s="158"/>
    </row>
    <row r="105" spans="2:12" s="10" customFormat="1" ht="19.899999999999999" customHeight="1">
      <c r="B105" s="153"/>
      <c r="C105" s="154"/>
      <c r="D105" s="155" t="s">
        <v>120</v>
      </c>
      <c r="E105" s="156"/>
      <c r="F105" s="156"/>
      <c r="G105" s="156"/>
      <c r="H105" s="156"/>
      <c r="I105" s="156"/>
      <c r="J105" s="157">
        <f>J200</f>
        <v>0</v>
      </c>
      <c r="K105" s="154"/>
      <c r="L105" s="158"/>
    </row>
    <row r="106" spans="2:12" s="10" customFormat="1" ht="19.899999999999999" customHeight="1">
      <c r="B106" s="153"/>
      <c r="C106" s="154"/>
      <c r="D106" s="155" t="s">
        <v>121</v>
      </c>
      <c r="E106" s="156"/>
      <c r="F106" s="156"/>
      <c r="G106" s="156"/>
      <c r="H106" s="156"/>
      <c r="I106" s="156"/>
      <c r="J106" s="157">
        <f>J203</f>
        <v>0</v>
      </c>
      <c r="K106" s="154"/>
      <c r="L106" s="158"/>
    </row>
    <row r="107" spans="2:12" s="10" customFormat="1" ht="19.899999999999999" customHeight="1">
      <c r="B107" s="153"/>
      <c r="C107" s="154"/>
      <c r="D107" s="155" t="s">
        <v>516</v>
      </c>
      <c r="E107" s="156"/>
      <c r="F107" s="156"/>
      <c r="G107" s="156"/>
      <c r="H107" s="156"/>
      <c r="I107" s="156"/>
      <c r="J107" s="157">
        <f>J231</f>
        <v>0</v>
      </c>
      <c r="K107" s="154"/>
      <c r="L107" s="158"/>
    </row>
    <row r="108" spans="2:12" s="10" customFormat="1" ht="19.899999999999999" customHeight="1">
      <c r="B108" s="153"/>
      <c r="C108" s="154"/>
      <c r="D108" s="155" t="s">
        <v>517</v>
      </c>
      <c r="E108" s="156"/>
      <c r="F108" s="156"/>
      <c r="G108" s="156"/>
      <c r="H108" s="156"/>
      <c r="I108" s="156"/>
      <c r="J108" s="157">
        <f>J233</f>
        <v>0</v>
      </c>
      <c r="K108" s="154"/>
      <c r="L108" s="158"/>
    </row>
    <row r="109" spans="2:12" s="10" customFormat="1" ht="19.899999999999999" customHeight="1">
      <c r="B109" s="153"/>
      <c r="C109" s="154"/>
      <c r="D109" s="155" t="s">
        <v>122</v>
      </c>
      <c r="E109" s="156"/>
      <c r="F109" s="156"/>
      <c r="G109" s="156"/>
      <c r="H109" s="156"/>
      <c r="I109" s="156"/>
      <c r="J109" s="157">
        <f>J258</f>
        <v>0</v>
      </c>
      <c r="K109" s="154"/>
      <c r="L109" s="158"/>
    </row>
    <row r="110" spans="2:12" s="10" customFormat="1" ht="19.899999999999999" customHeight="1">
      <c r="B110" s="153"/>
      <c r="C110" s="154"/>
      <c r="D110" s="155" t="s">
        <v>123</v>
      </c>
      <c r="E110" s="156"/>
      <c r="F110" s="156"/>
      <c r="G110" s="156"/>
      <c r="H110" s="156"/>
      <c r="I110" s="156"/>
      <c r="J110" s="157">
        <f>J260</f>
        <v>0</v>
      </c>
      <c r="K110" s="154"/>
      <c r="L110" s="158"/>
    </row>
    <row r="111" spans="2:12" s="10" customFormat="1" ht="19.899999999999999" customHeight="1">
      <c r="B111" s="153"/>
      <c r="C111" s="154"/>
      <c r="D111" s="155" t="s">
        <v>518</v>
      </c>
      <c r="E111" s="156"/>
      <c r="F111" s="156"/>
      <c r="G111" s="156"/>
      <c r="H111" s="156"/>
      <c r="I111" s="156"/>
      <c r="J111" s="157">
        <f>J286</f>
        <v>0</v>
      </c>
      <c r="K111" s="154"/>
      <c r="L111" s="158"/>
    </row>
    <row r="112" spans="2:12" s="10" customFormat="1" ht="19.899999999999999" customHeight="1">
      <c r="B112" s="153"/>
      <c r="C112" s="154"/>
      <c r="D112" s="155" t="s">
        <v>124</v>
      </c>
      <c r="E112" s="156"/>
      <c r="F112" s="156"/>
      <c r="G112" s="156"/>
      <c r="H112" s="156"/>
      <c r="I112" s="156"/>
      <c r="J112" s="157">
        <f>J317</f>
        <v>0</v>
      </c>
      <c r="K112" s="154"/>
      <c r="L112" s="158"/>
    </row>
    <row r="113" spans="1:31" s="10" customFormat="1" ht="19.899999999999999" customHeight="1">
      <c r="B113" s="153"/>
      <c r="C113" s="154"/>
      <c r="D113" s="155" t="s">
        <v>125</v>
      </c>
      <c r="E113" s="156"/>
      <c r="F113" s="156"/>
      <c r="G113" s="156"/>
      <c r="H113" s="156"/>
      <c r="I113" s="156"/>
      <c r="J113" s="157">
        <f>J354</f>
        <v>0</v>
      </c>
      <c r="K113" s="154"/>
      <c r="L113" s="158"/>
    </row>
    <row r="114" spans="1:31" s="2" customFormat="1" ht="21.7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5" customHeight="1">
      <c r="A119" s="34"/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5" customHeight="1">
      <c r="A120" s="34"/>
      <c r="B120" s="35"/>
      <c r="C120" s="23" t="s">
        <v>126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16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6.25" customHeight="1">
      <c r="A123" s="34"/>
      <c r="B123" s="35"/>
      <c r="C123" s="36"/>
      <c r="D123" s="36"/>
      <c r="E123" s="309" t="str">
        <f>E7</f>
        <v>Stavební úpravy záchodků v objektu VOŠS a SŠS Vysoké Mýto v ul. Komenského 1-II</v>
      </c>
      <c r="F123" s="310"/>
      <c r="G123" s="310"/>
      <c r="H123" s="310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106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290" t="str">
        <f>E9</f>
        <v>002 - HYG. ZAŘ. 2.NP UČITELÉ</v>
      </c>
      <c r="F125" s="308"/>
      <c r="G125" s="308"/>
      <c r="H125" s="308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20</v>
      </c>
      <c r="D127" s="36"/>
      <c r="E127" s="36"/>
      <c r="F127" s="27" t="str">
        <f>F12</f>
        <v>na poz. p.č. 230/1 a 232/3 v k.ú. Vysoké Mýto</v>
      </c>
      <c r="G127" s="36"/>
      <c r="H127" s="36"/>
      <c r="I127" s="29" t="s">
        <v>22</v>
      </c>
      <c r="J127" s="66" t="str">
        <f>IF(J12="","",J12)</f>
        <v>11. 11. 2022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2" customHeight="1">
      <c r="A129" s="34"/>
      <c r="B129" s="35"/>
      <c r="C129" s="29" t="s">
        <v>24</v>
      </c>
      <c r="D129" s="36"/>
      <c r="E129" s="36"/>
      <c r="F129" s="27" t="str">
        <f>E15</f>
        <v>VOŠ stavební a Střední škola stavební Vysové Mýto</v>
      </c>
      <c r="G129" s="36"/>
      <c r="H129" s="36"/>
      <c r="I129" s="29" t="s">
        <v>30</v>
      </c>
      <c r="J129" s="32" t="str">
        <f>E21</f>
        <v>Ing. David Karbulka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5.2" customHeight="1">
      <c r="A130" s="34"/>
      <c r="B130" s="35"/>
      <c r="C130" s="29" t="s">
        <v>28</v>
      </c>
      <c r="D130" s="36"/>
      <c r="E130" s="36"/>
      <c r="F130" s="27" t="str">
        <f>IF(E18="","",E18)</f>
        <v>Vyplň údaj</v>
      </c>
      <c r="G130" s="36"/>
      <c r="H130" s="36"/>
      <c r="I130" s="29" t="s">
        <v>33</v>
      </c>
      <c r="J130" s="32" t="str">
        <f>E24</f>
        <v xml:space="preserve"> 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0.3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11" customFormat="1" ht="29.25" customHeight="1">
      <c r="A132" s="159"/>
      <c r="B132" s="160"/>
      <c r="C132" s="161" t="s">
        <v>127</v>
      </c>
      <c r="D132" s="162" t="s">
        <v>61</v>
      </c>
      <c r="E132" s="162" t="s">
        <v>57</v>
      </c>
      <c r="F132" s="162" t="s">
        <v>58</v>
      </c>
      <c r="G132" s="162" t="s">
        <v>128</v>
      </c>
      <c r="H132" s="162" t="s">
        <v>129</v>
      </c>
      <c r="I132" s="162" t="s">
        <v>130</v>
      </c>
      <c r="J132" s="163" t="s">
        <v>110</v>
      </c>
      <c r="K132" s="164" t="s">
        <v>131</v>
      </c>
      <c r="L132" s="165"/>
      <c r="M132" s="75" t="s">
        <v>1</v>
      </c>
      <c r="N132" s="76" t="s">
        <v>40</v>
      </c>
      <c r="O132" s="76" t="s">
        <v>132</v>
      </c>
      <c r="P132" s="76" t="s">
        <v>133</v>
      </c>
      <c r="Q132" s="76" t="s">
        <v>134</v>
      </c>
      <c r="R132" s="76" t="s">
        <v>135</v>
      </c>
      <c r="S132" s="76" t="s">
        <v>136</v>
      </c>
      <c r="T132" s="77" t="s">
        <v>137</v>
      </c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</row>
    <row r="133" spans="1:65" s="2" customFormat="1" ht="22.9" customHeight="1">
      <c r="A133" s="34"/>
      <c r="B133" s="35"/>
      <c r="C133" s="82" t="s">
        <v>138</v>
      </c>
      <c r="D133" s="36"/>
      <c r="E133" s="36"/>
      <c r="F133" s="36"/>
      <c r="G133" s="36"/>
      <c r="H133" s="36"/>
      <c r="I133" s="36"/>
      <c r="J133" s="166">
        <f>BK133</f>
        <v>0</v>
      </c>
      <c r="K133" s="36"/>
      <c r="L133" s="39"/>
      <c r="M133" s="78"/>
      <c r="N133" s="167"/>
      <c r="O133" s="79"/>
      <c r="P133" s="168">
        <f>P134+P195</f>
        <v>0</v>
      </c>
      <c r="Q133" s="79"/>
      <c r="R133" s="168">
        <f>R134+R195</f>
        <v>7.6345642599999994</v>
      </c>
      <c r="S133" s="79"/>
      <c r="T133" s="169">
        <f>T134+T195</f>
        <v>9.1168207999999993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75</v>
      </c>
      <c r="AU133" s="17" t="s">
        <v>112</v>
      </c>
      <c r="BK133" s="170">
        <f>BK134+BK195</f>
        <v>0</v>
      </c>
    </row>
    <row r="134" spans="1:65" s="12" customFormat="1" ht="25.9" customHeight="1">
      <c r="B134" s="171"/>
      <c r="C134" s="172"/>
      <c r="D134" s="173" t="s">
        <v>75</v>
      </c>
      <c r="E134" s="174" t="s">
        <v>139</v>
      </c>
      <c r="F134" s="174" t="s">
        <v>140</v>
      </c>
      <c r="G134" s="172"/>
      <c r="H134" s="172"/>
      <c r="I134" s="175"/>
      <c r="J134" s="176">
        <f>BK134</f>
        <v>0</v>
      </c>
      <c r="K134" s="172"/>
      <c r="L134" s="177"/>
      <c r="M134" s="178"/>
      <c r="N134" s="179"/>
      <c r="O134" s="179"/>
      <c r="P134" s="180">
        <f>P135+P140+P167+P187+P193</f>
        <v>0</v>
      </c>
      <c r="Q134" s="179"/>
      <c r="R134" s="180">
        <f>R135+R140+R167+R187+R193</f>
        <v>3.9718978200000001</v>
      </c>
      <c r="S134" s="179"/>
      <c r="T134" s="181">
        <f>T135+T140+T167+T187+T193</f>
        <v>6.2041360000000001</v>
      </c>
      <c r="AR134" s="182" t="s">
        <v>84</v>
      </c>
      <c r="AT134" s="183" t="s">
        <v>75</v>
      </c>
      <c r="AU134" s="183" t="s">
        <v>76</v>
      </c>
      <c r="AY134" s="182" t="s">
        <v>141</v>
      </c>
      <c r="BK134" s="184">
        <f>BK135+BK140+BK167+BK187+BK193</f>
        <v>0</v>
      </c>
    </row>
    <row r="135" spans="1:65" s="12" customFormat="1" ht="22.9" customHeight="1">
      <c r="B135" s="171"/>
      <c r="C135" s="172"/>
      <c r="D135" s="173" t="s">
        <v>75</v>
      </c>
      <c r="E135" s="185" t="s">
        <v>156</v>
      </c>
      <c r="F135" s="185" t="s">
        <v>519</v>
      </c>
      <c r="G135" s="172"/>
      <c r="H135" s="172"/>
      <c r="I135" s="175"/>
      <c r="J135" s="186">
        <f>BK135</f>
        <v>0</v>
      </c>
      <c r="K135" s="172"/>
      <c r="L135" s="177"/>
      <c r="M135" s="178"/>
      <c r="N135" s="179"/>
      <c r="O135" s="179"/>
      <c r="P135" s="180">
        <f>SUM(P136:P139)</f>
        <v>0</v>
      </c>
      <c r="Q135" s="179"/>
      <c r="R135" s="180">
        <f>SUM(R136:R139)</f>
        <v>0.49004070000000005</v>
      </c>
      <c r="S135" s="179"/>
      <c r="T135" s="181">
        <f>SUM(T136:T139)</f>
        <v>0</v>
      </c>
      <c r="AR135" s="182" t="s">
        <v>84</v>
      </c>
      <c r="AT135" s="183" t="s">
        <v>75</v>
      </c>
      <c r="AU135" s="183" t="s">
        <v>84</v>
      </c>
      <c r="AY135" s="182" t="s">
        <v>141</v>
      </c>
      <c r="BK135" s="184">
        <f>SUM(BK136:BK139)</f>
        <v>0</v>
      </c>
    </row>
    <row r="136" spans="1:65" s="2" customFormat="1" ht="24.2" customHeight="1">
      <c r="A136" s="34"/>
      <c r="B136" s="35"/>
      <c r="C136" s="187" t="s">
        <v>84</v>
      </c>
      <c r="D136" s="187" t="s">
        <v>144</v>
      </c>
      <c r="E136" s="188" t="s">
        <v>520</v>
      </c>
      <c r="F136" s="189" t="s">
        <v>521</v>
      </c>
      <c r="G136" s="190" t="s">
        <v>147</v>
      </c>
      <c r="H136" s="191">
        <v>8.31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41</v>
      </c>
      <c r="O136" s="71"/>
      <c r="P136" s="197">
        <f>O136*H136</f>
        <v>0</v>
      </c>
      <c r="Q136" s="197">
        <v>5.8970000000000002E-2</v>
      </c>
      <c r="R136" s="197">
        <f>Q136*H136</f>
        <v>0.49004070000000005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148</v>
      </c>
      <c r="AT136" s="199" t="s">
        <v>144</v>
      </c>
      <c r="AU136" s="199" t="s">
        <v>86</v>
      </c>
      <c r="AY136" s="17" t="s">
        <v>141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84</v>
      </c>
      <c r="BK136" s="200">
        <f>ROUND(I136*H136,2)</f>
        <v>0</v>
      </c>
      <c r="BL136" s="17" t="s">
        <v>148</v>
      </c>
      <c r="BM136" s="199" t="s">
        <v>522</v>
      </c>
    </row>
    <row r="137" spans="1:65" s="14" customFormat="1">
      <c r="B137" s="212"/>
      <c r="C137" s="213"/>
      <c r="D137" s="203" t="s">
        <v>153</v>
      </c>
      <c r="E137" s="214" t="s">
        <v>1</v>
      </c>
      <c r="F137" s="215" t="s">
        <v>523</v>
      </c>
      <c r="G137" s="213"/>
      <c r="H137" s="216">
        <v>5.67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153</v>
      </c>
      <c r="AU137" s="222" t="s">
        <v>86</v>
      </c>
      <c r="AV137" s="14" t="s">
        <v>86</v>
      </c>
      <c r="AW137" s="14" t="s">
        <v>32</v>
      </c>
      <c r="AX137" s="14" t="s">
        <v>76</v>
      </c>
      <c r="AY137" s="222" t="s">
        <v>141</v>
      </c>
    </row>
    <row r="138" spans="1:65" s="14" customFormat="1">
      <c r="B138" s="212"/>
      <c r="C138" s="213"/>
      <c r="D138" s="203" t="s">
        <v>153</v>
      </c>
      <c r="E138" s="214" t="s">
        <v>1</v>
      </c>
      <c r="F138" s="215" t="s">
        <v>524</v>
      </c>
      <c r="G138" s="213"/>
      <c r="H138" s="216">
        <v>2.64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153</v>
      </c>
      <c r="AU138" s="222" t="s">
        <v>86</v>
      </c>
      <c r="AV138" s="14" t="s">
        <v>86</v>
      </c>
      <c r="AW138" s="14" t="s">
        <v>32</v>
      </c>
      <c r="AX138" s="14" t="s">
        <v>76</v>
      </c>
      <c r="AY138" s="222" t="s">
        <v>141</v>
      </c>
    </row>
    <row r="139" spans="1:65" s="15" customFormat="1">
      <c r="B139" s="223"/>
      <c r="C139" s="224"/>
      <c r="D139" s="203" t="s">
        <v>153</v>
      </c>
      <c r="E139" s="225" t="s">
        <v>1</v>
      </c>
      <c r="F139" s="226" t="s">
        <v>212</v>
      </c>
      <c r="G139" s="224"/>
      <c r="H139" s="227">
        <v>8.31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153</v>
      </c>
      <c r="AU139" s="233" t="s">
        <v>86</v>
      </c>
      <c r="AV139" s="15" t="s">
        <v>148</v>
      </c>
      <c r="AW139" s="15" t="s">
        <v>32</v>
      </c>
      <c r="AX139" s="15" t="s">
        <v>84</v>
      </c>
      <c r="AY139" s="233" t="s">
        <v>141</v>
      </c>
    </row>
    <row r="140" spans="1:65" s="12" customFormat="1" ht="22.9" customHeight="1">
      <c r="B140" s="171"/>
      <c r="C140" s="172"/>
      <c r="D140" s="173" t="s">
        <v>75</v>
      </c>
      <c r="E140" s="185" t="s">
        <v>142</v>
      </c>
      <c r="F140" s="185" t="s">
        <v>143</v>
      </c>
      <c r="G140" s="172"/>
      <c r="H140" s="172"/>
      <c r="I140" s="175"/>
      <c r="J140" s="186">
        <f>BK140</f>
        <v>0</v>
      </c>
      <c r="K140" s="172"/>
      <c r="L140" s="177"/>
      <c r="M140" s="178"/>
      <c r="N140" s="179"/>
      <c r="O140" s="179"/>
      <c r="P140" s="180">
        <f>SUM(P141:P166)</f>
        <v>0</v>
      </c>
      <c r="Q140" s="179"/>
      <c r="R140" s="180">
        <f>SUM(R141:R166)</f>
        <v>3.4745523199999999</v>
      </c>
      <c r="S140" s="179"/>
      <c r="T140" s="181">
        <f>SUM(T141:T166)</f>
        <v>0</v>
      </c>
      <c r="AR140" s="182" t="s">
        <v>84</v>
      </c>
      <c r="AT140" s="183" t="s">
        <v>75</v>
      </c>
      <c r="AU140" s="183" t="s">
        <v>84</v>
      </c>
      <c r="AY140" s="182" t="s">
        <v>141</v>
      </c>
      <c r="BK140" s="184">
        <f>SUM(BK141:BK166)</f>
        <v>0</v>
      </c>
    </row>
    <row r="141" spans="1:65" s="2" customFormat="1" ht="16.5" customHeight="1">
      <c r="A141" s="34"/>
      <c r="B141" s="35"/>
      <c r="C141" s="187" t="s">
        <v>86</v>
      </c>
      <c r="D141" s="187" t="s">
        <v>144</v>
      </c>
      <c r="E141" s="188" t="s">
        <v>150</v>
      </c>
      <c r="F141" s="189" t="s">
        <v>151</v>
      </c>
      <c r="G141" s="190" t="s">
        <v>147</v>
      </c>
      <c r="H141" s="191">
        <v>89.3</v>
      </c>
      <c r="I141" s="192"/>
      <c r="J141" s="193">
        <f>ROUND(I141*H141,2)</f>
        <v>0</v>
      </c>
      <c r="K141" s="194"/>
      <c r="L141" s="39"/>
      <c r="M141" s="195" t="s">
        <v>1</v>
      </c>
      <c r="N141" s="196" t="s">
        <v>41</v>
      </c>
      <c r="O141" s="71"/>
      <c r="P141" s="197">
        <f>O141*H141</f>
        <v>0</v>
      </c>
      <c r="Q141" s="197">
        <v>6.4999999999999997E-3</v>
      </c>
      <c r="R141" s="197">
        <f>Q141*H141</f>
        <v>0.58044999999999991</v>
      </c>
      <c r="S141" s="197">
        <v>0</v>
      </c>
      <c r="T141" s="19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148</v>
      </c>
      <c r="AT141" s="199" t="s">
        <v>144</v>
      </c>
      <c r="AU141" s="199" t="s">
        <v>86</v>
      </c>
      <c r="AY141" s="17" t="s">
        <v>141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84</v>
      </c>
      <c r="BK141" s="200">
        <f>ROUND(I141*H141,2)</f>
        <v>0</v>
      </c>
      <c r="BL141" s="17" t="s">
        <v>148</v>
      </c>
      <c r="BM141" s="199" t="s">
        <v>525</v>
      </c>
    </row>
    <row r="142" spans="1:65" s="13" customFormat="1">
      <c r="B142" s="201"/>
      <c r="C142" s="202"/>
      <c r="D142" s="203" t="s">
        <v>153</v>
      </c>
      <c r="E142" s="204" t="s">
        <v>1</v>
      </c>
      <c r="F142" s="205" t="s">
        <v>526</v>
      </c>
      <c r="G142" s="202"/>
      <c r="H142" s="204" t="s">
        <v>1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153</v>
      </c>
      <c r="AU142" s="211" t="s">
        <v>86</v>
      </c>
      <c r="AV142" s="13" t="s">
        <v>84</v>
      </c>
      <c r="AW142" s="13" t="s">
        <v>32</v>
      </c>
      <c r="AX142" s="13" t="s">
        <v>76</v>
      </c>
      <c r="AY142" s="211" t="s">
        <v>141</v>
      </c>
    </row>
    <row r="143" spans="1:65" s="14" customFormat="1">
      <c r="B143" s="212"/>
      <c r="C143" s="213"/>
      <c r="D143" s="203" t="s">
        <v>153</v>
      </c>
      <c r="E143" s="214" t="s">
        <v>1</v>
      </c>
      <c r="F143" s="215" t="s">
        <v>527</v>
      </c>
      <c r="G143" s="213"/>
      <c r="H143" s="216">
        <v>72.680000000000007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153</v>
      </c>
      <c r="AU143" s="222" t="s">
        <v>86</v>
      </c>
      <c r="AV143" s="14" t="s">
        <v>86</v>
      </c>
      <c r="AW143" s="14" t="s">
        <v>32</v>
      </c>
      <c r="AX143" s="14" t="s">
        <v>76</v>
      </c>
      <c r="AY143" s="222" t="s">
        <v>141</v>
      </c>
    </row>
    <row r="144" spans="1:65" s="13" customFormat="1">
      <c r="B144" s="201"/>
      <c r="C144" s="202"/>
      <c r="D144" s="203" t="s">
        <v>153</v>
      </c>
      <c r="E144" s="204" t="s">
        <v>1</v>
      </c>
      <c r="F144" s="205" t="s">
        <v>528</v>
      </c>
      <c r="G144" s="202"/>
      <c r="H144" s="204" t="s">
        <v>1</v>
      </c>
      <c r="I144" s="206"/>
      <c r="J144" s="202"/>
      <c r="K144" s="202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153</v>
      </c>
      <c r="AU144" s="211" t="s">
        <v>86</v>
      </c>
      <c r="AV144" s="13" t="s">
        <v>84</v>
      </c>
      <c r="AW144" s="13" t="s">
        <v>32</v>
      </c>
      <c r="AX144" s="13" t="s">
        <v>76</v>
      </c>
      <c r="AY144" s="211" t="s">
        <v>141</v>
      </c>
    </row>
    <row r="145" spans="1:65" s="14" customFormat="1">
      <c r="B145" s="212"/>
      <c r="C145" s="213"/>
      <c r="D145" s="203" t="s">
        <v>153</v>
      </c>
      <c r="E145" s="214" t="s">
        <v>1</v>
      </c>
      <c r="F145" s="215" t="s">
        <v>529</v>
      </c>
      <c r="G145" s="213"/>
      <c r="H145" s="216">
        <v>11.34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153</v>
      </c>
      <c r="AU145" s="222" t="s">
        <v>86</v>
      </c>
      <c r="AV145" s="14" t="s">
        <v>86</v>
      </c>
      <c r="AW145" s="14" t="s">
        <v>32</v>
      </c>
      <c r="AX145" s="14" t="s">
        <v>76</v>
      </c>
      <c r="AY145" s="222" t="s">
        <v>141</v>
      </c>
    </row>
    <row r="146" spans="1:65" s="14" customFormat="1">
      <c r="B146" s="212"/>
      <c r="C146" s="213"/>
      <c r="D146" s="203" t="s">
        <v>153</v>
      </c>
      <c r="E146" s="214" t="s">
        <v>1</v>
      </c>
      <c r="F146" s="215" t="s">
        <v>530</v>
      </c>
      <c r="G146" s="213"/>
      <c r="H146" s="216">
        <v>5.28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153</v>
      </c>
      <c r="AU146" s="222" t="s">
        <v>86</v>
      </c>
      <c r="AV146" s="14" t="s">
        <v>86</v>
      </c>
      <c r="AW146" s="14" t="s">
        <v>32</v>
      </c>
      <c r="AX146" s="14" t="s">
        <v>76</v>
      </c>
      <c r="AY146" s="222" t="s">
        <v>141</v>
      </c>
    </row>
    <row r="147" spans="1:65" s="15" customFormat="1">
      <c r="B147" s="223"/>
      <c r="C147" s="224"/>
      <c r="D147" s="203" t="s">
        <v>153</v>
      </c>
      <c r="E147" s="225" t="s">
        <v>1</v>
      </c>
      <c r="F147" s="226" t="s">
        <v>212</v>
      </c>
      <c r="G147" s="224"/>
      <c r="H147" s="227">
        <v>89.3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153</v>
      </c>
      <c r="AU147" s="233" t="s">
        <v>86</v>
      </c>
      <c r="AV147" s="15" t="s">
        <v>148</v>
      </c>
      <c r="AW147" s="15" t="s">
        <v>32</v>
      </c>
      <c r="AX147" s="15" t="s">
        <v>84</v>
      </c>
      <c r="AY147" s="233" t="s">
        <v>141</v>
      </c>
    </row>
    <row r="148" spans="1:65" s="2" customFormat="1" ht="24.2" customHeight="1">
      <c r="A148" s="34"/>
      <c r="B148" s="35"/>
      <c r="C148" s="187" t="s">
        <v>156</v>
      </c>
      <c r="D148" s="187" t="s">
        <v>144</v>
      </c>
      <c r="E148" s="188" t="s">
        <v>170</v>
      </c>
      <c r="F148" s="189" t="s">
        <v>171</v>
      </c>
      <c r="G148" s="190" t="s">
        <v>147</v>
      </c>
      <c r="H148" s="191">
        <v>89.3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41</v>
      </c>
      <c r="O148" s="71"/>
      <c r="P148" s="197">
        <f>O148*H148</f>
        <v>0</v>
      </c>
      <c r="Q148" s="197">
        <v>1.54E-2</v>
      </c>
      <c r="R148" s="197">
        <f>Q148*H148</f>
        <v>1.3752200000000001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148</v>
      </c>
      <c r="AT148" s="199" t="s">
        <v>144</v>
      </c>
      <c r="AU148" s="199" t="s">
        <v>86</v>
      </c>
      <c r="AY148" s="17" t="s">
        <v>141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84</v>
      </c>
      <c r="BK148" s="200">
        <f>ROUND(I148*H148,2)</f>
        <v>0</v>
      </c>
      <c r="BL148" s="17" t="s">
        <v>148</v>
      </c>
      <c r="BM148" s="199" t="s">
        <v>531</v>
      </c>
    </row>
    <row r="149" spans="1:65" s="2" customFormat="1" ht="24.2" customHeight="1">
      <c r="A149" s="34"/>
      <c r="B149" s="35"/>
      <c r="C149" s="187" t="s">
        <v>148</v>
      </c>
      <c r="D149" s="187" t="s">
        <v>144</v>
      </c>
      <c r="E149" s="188" t="s">
        <v>174</v>
      </c>
      <c r="F149" s="189" t="s">
        <v>175</v>
      </c>
      <c r="G149" s="190" t="s">
        <v>147</v>
      </c>
      <c r="H149" s="191">
        <v>89.3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41</v>
      </c>
      <c r="O149" s="71"/>
      <c r="P149" s="197">
        <f>O149*H149</f>
        <v>0</v>
      </c>
      <c r="Q149" s="197">
        <v>7.9000000000000008E-3</v>
      </c>
      <c r="R149" s="197">
        <f>Q149*H149</f>
        <v>0.70547000000000004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148</v>
      </c>
      <c r="AT149" s="199" t="s">
        <v>144</v>
      </c>
      <c r="AU149" s="199" t="s">
        <v>86</v>
      </c>
      <c r="AY149" s="17" t="s">
        <v>141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84</v>
      </c>
      <c r="BK149" s="200">
        <f>ROUND(I149*H149,2)</f>
        <v>0</v>
      </c>
      <c r="BL149" s="17" t="s">
        <v>148</v>
      </c>
      <c r="BM149" s="199" t="s">
        <v>532</v>
      </c>
    </row>
    <row r="150" spans="1:65" s="2" customFormat="1" ht="24.2" customHeight="1">
      <c r="A150" s="34"/>
      <c r="B150" s="35"/>
      <c r="C150" s="187" t="s">
        <v>165</v>
      </c>
      <c r="D150" s="187" t="s">
        <v>144</v>
      </c>
      <c r="E150" s="188" t="s">
        <v>157</v>
      </c>
      <c r="F150" s="189" t="s">
        <v>158</v>
      </c>
      <c r="G150" s="190" t="s">
        <v>147</v>
      </c>
      <c r="H150" s="191">
        <v>39.432000000000002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41</v>
      </c>
      <c r="O150" s="71"/>
      <c r="P150" s="197">
        <f>O150*H150</f>
        <v>0</v>
      </c>
      <c r="Q150" s="197">
        <v>2.5999999999999998E-4</v>
      </c>
      <c r="R150" s="197">
        <f>Q150*H150</f>
        <v>1.0252320000000001E-2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148</v>
      </c>
      <c r="AT150" s="199" t="s">
        <v>144</v>
      </c>
      <c r="AU150" s="199" t="s">
        <v>86</v>
      </c>
      <c r="AY150" s="17" t="s">
        <v>141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84</v>
      </c>
      <c r="BK150" s="200">
        <f>ROUND(I150*H150,2)</f>
        <v>0</v>
      </c>
      <c r="BL150" s="17" t="s">
        <v>148</v>
      </c>
      <c r="BM150" s="199" t="s">
        <v>533</v>
      </c>
    </row>
    <row r="151" spans="1:65" s="2" customFormat="1" ht="24.2" customHeight="1">
      <c r="A151" s="34"/>
      <c r="B151" s="35"/>
      <c r="C151" s="187" t="s">
        <v>142</v>
      </c>
      <c r="D151" s="187" t="s">
        <v>144</v>
      </c>
      <c r="E151" s="188" t="s">
        <v>160</v>
      </c>
      <c r="F151" s="189" t="s">
        <v>161</v>
      </c>
      <c r="G151" s="190" t="s">
        <v>147</v>
      </c>
      <c r="H151" s="191">
        <v>39.432000000000002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41</v>
      </c>
      <c r="O151" s="71"/>
      <c r="P151" s="197">
        <f>O151*H151</f>
        <v>0</v>
      </c>
      <c r="Q151" s="197">
        <v>3.0000000000000001E-3</v>
      </c>
      <c r="R151" s="197">
        <f>Q151*H151</f>
        <v>0.11829600000000001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148</v>
      </c>
      <c r="AT151" s="199" t="s">
        <v>144</v>
      </c>
      <c r="AU151" s="199" t="s">
        <v>86</v>
      </c>
      <c r="AY151" s="17" t="s">
        <v>141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84</v>
      </c>
      <c r="BK151" s="200">
        <f>ROUND(I151*H151,2)</f>
        <v>0</v>
      </c>
      <c r="BL151" s="17" t="s">
        <v>148</v>
      </c>
      <c r="BM151" s="199" t="s">
        <v>534</v>
      </c>
    </row>
    <row r="152" spans="1:65" s="13" customFormat="1">
      <c r="B152" s="201"/>
      <c r="C152" s="202"/>
      <c r="D152" s="203" t="s">
        <v>153</v>
      </c>
      <c r="E152" s="204" t="s">
        <v>1</v>
      </c>
      <c r="F152" s="205" t="s">
        <v>535</v>
      </c>
      <c r="G152" s="202"/>
      <c r="H152" s="204" t="s">
        <v>1</v>
      </c>
      <c r="I152" s="206"/>
      <c r="J152" s="202"/>
      <c r="K152" s="202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153</v>
      </c>
      <c r="AU152" s="211" t="s">
        <v>86</v>
      </c>
      <c r="AV152" s="13" t="s">
        <v>84</v>
      </c>
      <c r="AW152" s="13" t="s">
        <v>32</v>
      </c>
      <c r="AX152" s="13" t="s">
        <v>76</v>
      </c>
      <c r="AY152" s="211" t="s">
        <v>141</v>
      </c>
    </row>
    <row r="153" spans="1:65" s="13" customFormat="1">
      <c r="B153" s="201"/>
      <c r="C153" s="202"/>
      <c r="D153" s="203" t="s">
        <v>153</v>
      </c>
      <c r="E153" s="204" t="s">
        <v>1</v>
      </c>
      <c r="F153" s="205" t="s">
        <v>536</v>
      </c>
      <c r="G153" s="202"/>
      <c r="H153" s="204" t="s">
        <v>1</v>
      </c>
      <c r="I153" s="206"/>
      <c r="J153" s="202"/>
      <c r="K153" s="202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153</v>
      </c>
      <c r="AU153" s="211" t="s">
        <v>86</v>
      </c>
      <c r="AV153" s="13" t="s">
        <v>84</v>
      </c>
      <c r="AW153" s="13" t="s">
        <v>32</v>
      </c>
      <c r="AX153" s="13" t="s">
        <v>76</v>
      </c>
      <c r="AY153" s="211" t="s">
        <v>141</v>
      </c>
    </row>
    <row r="154" spans="1:65" s="14" customFormat="1">
      <c r="B154" s="212"/>
      <c r="C154" s="213"/>
      <c r="D154" s="203" t="s">
        <v>153</v>
      </c>
      <c r="E154" s="214" t="s">
        <v>1</v>
      </c>
      <c r="F154" s="215" t="s">
        <v>537</v>
      </c>
      <c r="G154" s="213"/>
      <c r="H154" s="216">
        <v>65.855999999999995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153</v>
      </c>
      <c r="AU154" s="222" t="s">
        <v>86</v>
      </c>
      <c r="AV154" s="14" t="s">
        <v>86</v>
      </c>
      <c r="AW154" s="14" t="s">
        <v>32</v>
      </c>
      <c r="AX154" s="14" t="s">
        <v>76</v>
      </c>
      <c r="AY154" s="222" t="s">
        <v>141</v>
      </c>
    </row>
    <row r="155" spans="1:65" s="14" customFormat="1">
      <c r="B155" s="212"/>
      <c r="C155" s="213"/>
      <c r="D155" s="203" t="s">
        <v>153</v>
      </c>
      <c r="E155" s="214" t="s">
        <v>1</v>
      </c>
      <c r="F155" s="215" t="s">
        <v>538</v>
      </c>
      <c r="G155" s="213"/>
      <c r="H155" s="216">
        <v>-1.8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153</v>
      </c>
      <c r="AU155" s="222" t="s">
        <v>86</v>
      </c>
      <c r="AV155" s="14" t="s">
        <v>86</v>
      </c>
      <c r="AW155" s="14" t="s">
        <v>32</v>
      </c>
      <c r="AX155" s="14" t="s">
        <v>76</v>
      </c>
      <c r="AY155" s="222" t="s">
        <v>141</v>
      </c>
    </row>
    <row r="156" spans="1:65" s="13" customFormat="1">
      <c r="B156" s="201"/>
      <c r="C156" s="202"/>
      <c r="D156" s="203" t="s">
        <v>153</v>
      </c>
      <c r="E156" s="204" t="s">
        <v>1</v>
      </c>
      <c r="F156" s="205" t="s">
        <v>539</v>
      </c>
      <c r="G156" s="202"/>
      <c r="H156" s="204" t="s">
        <v>1</v>
      </c>
      <c r="I156" s="206"/>
      <c r="J156" s="202"/>
      <c r="K156" s="202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153</v>
      </c>
      <c r="AU156" s="211" t="s">
        <v>86</v>
      </c>
      <c r="AV156" s="13" t="s">
        <v>84</v>
      </c>
      <c r="AW156" s="13" t="s">
        <v>32</v>
      </c>
      <c r="AX156" s="13" t="s">
        <v>76</v>
      </c>
      <c r="AY156" s="211" t="s">
        <v>141</v>
      </c>
    </row>
    <row r="157" spans="1:65" s="14" customFormat="1">
      <c r="B157" s="212"/>
      <c r="C157" s="213"/>
      <c r="D157" s="203" t="s">
        <v>153</v>
      </c>
      <c r="E157" s="214" t="s">
        <v>1</v>
      </c>
      <c r="F157" s="215" t="s">
        <v>540</v>
      </c>
      <c r="G157" s="213"/>
      <c r="H157" s="216">
        <v>60.256</v>
      </c>
      <c r="I157" s="217"/>
      <c r="J157" s="213"/>
      <c r="K157" s="213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153</v>
      </c>
      <c r="AU157" s="222" t="s">
        <v>86</v>
      </c>
      <c r="AV157" s="14" t="s">
        <v>86</v>
      </c>
      <c r="AW157" s="14" t="s">
        <v>32</v>
      </c>
      <c r="AX157" s="14" t="s">
        <v>76</v>
      </c>
      <c r="AY157" s="222" t="s">
        <v>141</v>
      </c>
    </row>
    <row r="158" spans="1:65" s="14" customFormat="1">
      <c r="B158" s="212"/>
      <c r="C158" s="213"/>
      <c r="D158" s="203" t="s">
        <v>153</v>
      </c>
      <c r="E158" s="214" t="s">
        <v>1</v>
      </c>
      <c r="F158" s="215" t="s">
        <v>538</v>
      </c>
      <c r="G158" s="213"/>
      <c r="H158" s="216">
        <v>-1.8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153</v>
      </c>
      <c r="AU158" s="222" t="s">
        <v>86</v>
      </c>
      <c r="AV158" s="14" t="s">
        <v>86</v>
      </c>
      <c r="AW158" s="14" t="s">
        <v>32</v>
      </c>
      <c r="AX158" s="14" t="s">
        <v>76</v>
      </c>
      <c r="AY158" s="222" t="s">
        <v>141</v>
      </c>
    </row>
    <row r="159" spans="1:65" s="13" customFormat="1">
      <c r="B159" s="201"/>
      <c r="C159" s="202"/>
      <c r="D159" s="203" t="s">
        <v>153</v>
      </c>
      <c r="E159" s="204" t="s">
        <v>1</v>
      </c>
      <c r="F159" s="205" t="s">
        <v>541</v>
      </c>
      <c r="G159" s="202"/>
      <c r="H159" s="204" t="s">
        <v>1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153</v>
      </c>
      <c r="AU159" s="211" t="s">
        <v>86</v>
      </c>
      <c r="AV159" s="13" t="s">
        <v>84</v>
      </c>
      <c r="AW159" s="13" t="s">
        <v>32</v>
      </c>
      <c r="AX159" s="13" t="s">
        <v>76</v>
      </c>
      <c r="AY159" s="211" t="s">
        <v>141</v>
      </c>
    </row>
    <row r="160" spans="1:65" s="14" customFormat="1">
      <c r="B160" s="212"/>
      <c r="C160" s="213"/>
      <c r="D160" s="203" t="s">
        <v>153</v>
      </c>
      <c r="E160" s="214" t="s">
        <v>1</v>
      </c>
      <c r="F160" s="215" t="s">
        <v>542</v>
      </c>
      <c r="G160" s="213"/>
      <c r="H160" s="216">
        <v>-83.08</v>
      </c>
      <c r="I160" s="217"/>
      <c r="J160" s="213"/>
      <c r="K160" s="213"/>
      <c r="L160" s="218"/>
      <c r="M160" s="219"/>
      <c r="N160" s="220"/>
      <c r="O160" s="220"/>
      <c r="P160" s="220"/>
      <c r="Q160" s="220"/>
      <c r="R160" s="220"/>
      <c r="S160" s="220"/>
      <c r="T160" s="221"/>
      <c r="AT160" s="222" t="s">
        <v>153</v>
      </c>
      <c r="AU160" s="222" t="s">
        <v>86</v>
      </c>
      <c r="AV160" s="14" t="s">
        <v>86</v>
      </c>
      <c r="AW160" s="14" t="s">
        <v>32</v>
      </c>
      <c r="AX160" s="14" t="s">
        <v>76</v>
      </c>
      <c r="AY160" s="222" t="s">
        <v>141</v>
      </c>
    </row>
    <row r="161" spans="1:65" s="15" customFormat="1">
      <c r="B161" s="223"/>
      <c r="C161" s="224"/>
      <c r="D161" s="203" t="s">
        <v>153</v>
      </c>
      <c r="E161" s="225" t="s">
        <v>1</v>
      </c>
      <c r="F161" s="226" t="s">
        <v>212</v>
      </c>
      <c r="G161" s="224"/>
      <c r="H161" s="227">
        <v>39.432000000000002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153</v>
      </c>
      <c r="AU161" s="233" t="s">
        <v>86</v>
      </c>
      <c r="AV161" s="15" t="s">
        <v>148</v>
      </c>
      <c r="AW161" s="15" t="s">
        <v>32</v>
      </c>
      <c r="AX161" s="15" t="s">
        <v>84</v>
      </c>
      <c r="AY161" s="233" t="s">
        <v>141</v>
      </c>
    </row>
    <row r="162" spans="1:65" s="2" customFormat="1" ht="24.2" customHeight="1">
      <c r="A162" s="34"/>
      <c r="B162" s="35"/>
      <c r="C162" s="187" t="s">
        <v>173</v>
      </c>
      <c r="D162" s="187" t="s">
        <v>144</v>
      </c>
      <c r="E162" s="188" t="s">
        <v>178</v>
      </c>
      <c r="F162" s="189" t="s">
        <v>179</v>
      </c>
      <c r="G162" s="190" t="s">
        <v>147</v>
      </c>
      <c r="H162" s="191">
        <v>0.64</v>
      </c>
      <c r="I162" s="192"/>
      <c r="J162" s="193">
        <f>ROUND(I162*H162,2)</f>
        <v>0</v>
      </c>
      <c r="K162" s="194"/>
      <c r="L162" s="39"/>
      <c r="M162" s="195" t="s">
        <v>1</v>
      </c>
      <c r="N162" s="196" t="s">
        <v>41</v>
      </c>
      <c r="O162" s="71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148</v>
      </c>
      <c r="AT162" s="199" t="s">
        <v>144</v>
      </c>
      <c r="AU162" s="199" t="s">
        <v>86</v>
      </c>
      <c r="AY162" s="17" t="s">
        <v>141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84</v>
      </c>
      <c r="BK162" s="200">
        <f>ROUND(I162*H162,2)</f>
        <v>0</v>
      </c>
      <c r="BL162" s="17" t="s">
        <v>148</v>
      </c>
      <c r="BM162" s="199" t="s">
        <v>543</v>
      </c>
    </row>
    <row r="163" spans="1:65" s="14" customFormat="1">
      <c r="B163" s="212"/>
      <c r="C163" s="213"/>
      <c r="D163" s="203" t="s">
        <v>153</v>
      </c>
      <c r="E163" s="214" t="s">
        <v>1</v>
      </c>
      <c r="F163" s="215" t="s">
        <v>544</v>
      </c>
      <c r="G163" s="213"/>
      <c r="H163" s="216">
        <v>0.64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153</v>
      </c>
      <c r="AU163" s="222" t="s">
        <v>86</v>
      </c>
      <c r="AV163" s="14" t="s">
        <v>86</v>
      </c>
      <c r="AW163" s="14" t="s">
        <v>32</v>
      </c>
      <c r="AX163" s="14" t="s">
        <v>84</v>
      </c>
      <c r="AY163" s="222" t="s">
        <v>141</v>
      </c>
    </row>
    <row r="164" spans="1:65" s="2" customFormat="1" ht="24.2" customHeight="1">
      <c r="A164" s="34"/>
      <c r="B164" s="35"/>
      <c r="C164" s="187" t="s">
        <v>177</v>
      </c>
      <c r="D164" s="187" t="s">
        <v>144</v>
      </c>
      <c r="E164" s="188" t="s">
        <v>183</v>
      </c>
      <c r="F164" s="189" t="s">
        <v>184</v>
      </c>
      <c r="G164" s="190" t="s">
        <v>185</v>
      </c>
      <c r="H164" s="191">
        <v>60</v>
      </c>
      <c r="I164" s="192"/>
      <c r="J164" s="193">
        <f>ROUND(I164*H164,2)</f>
        <v>0</v>
      </c>
      <c r="K164" s="194"/>
      <c r="L164" s="39"/>
      <c r="M164" s="195" t="s">
        <v>1</v>
      </c>
      <c r="N164" s="196" t="s">
        <v>41</v>
      </c>
      <c r="O164" s="71"/>
      <c r="P164" s="197">
        <f>O164*H164</f>
        <v>0</v>
      </c>
      <c r="Q164" s="197">
        <v>1.5E-3</v>
      </c>
      <c r="R164" s="197">
        <f>Q164*H164</f>
        <v>0.09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148</v>
      </c>
      <c r="AT164" s="199" t="s">
        <v>144</v>
      </c>
      <c r="AU164" s="199" t="s">
        <v>86</v>
      </c>
      <c r="AY164" s="17" t="s">
        <v>141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84</v>
      </c>
      <c r="BK164" s="200">
        <f>ROUND(I164*H164,2)</f>
        <v>0</v>
      </c>
      <c r="BL164" s="17" t="s">
        <v>148</v>
      </c>
      <c r="BM164" s="199" t="s">
        <v>545</v>
      </c>
    </row>
    <row r="165" spans="1:65" s="2" customFormat="1" ht="24.2" customHeight="1">
      <c r="A165" s="34"/>
      <c r="B165" s="35"/>
      <c r="C165" s="187" t="s">
        <v>182</v>
      </c>
      <c r="D165" s="187" t="s">
        <v>144</v>
      </c>
      <c r="E165" s="188" t="s">
        <v>192</v>
      </c>
      <c r="F165" s="189" t="s">
        <v>193</v>
      </c>
      <c r="G165" s="190" t="s">
        <v>147</v>
      </c>
      <c r="H165" s="191">
        <v>19.440000000000001</v>
      </c>
      <c r="I165" s="192"/>
      <c r="J165" s="193">
        <f>ROUND(I165*H165,2)</f>
        <v>0</v>
      </c>
      <c r="K165" s="194"/>
      <c r="L165" s="39"/>
      <c r="M165" s="195" t="s">
        <v>1</v>
      </c>
      <c r="N165" s="196" t="s">
        <v>41</v>
      </c>
      <c r="O165" s="71"/>
      <c r="P165" s="197">
        <f>O165*H165</f>
        <v>0</v>
      </c>
      <c r="Q165" s="197">
        <v>3.0599999999999999E-2</v>
      </c>
      <c r="R165" s="197">
        <f>Q165*H165</f>
        <v>0.59486400000000006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148</v>
      </c>
      <c r="AT165" s="199" t="s">
        <v>144</v>
      </c>
      <c r="AU165" s="199" t="s">
        <v>86</v>
      </c>
      <c r="AY165" s="17" t="s">
        <v>141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84</v>
      </c>
      <c r="BK165" s="200">
        <f>ROUND(I165*H165,2)</f>
        <v>0</v>
      </c>
      <c r="BL165" s="17" t="s">
        <v>148</v>
      </c>
      <c r="BM165" s="199" t="s">
        <v>546</v>
      </c>
    </row>
    <row r="166" spans="1:65" s="14" customFormat="1">
      <c r="B166" s="212"/>
      <c r="C166" s="213"/>
      <c r="D166" s="203" t="s">
        <v>153</v>
      </c>
      <c r="E166" s="214" t="s">
        <v>1</v>
      </c>
      <c r="F166" s="215" t="s">
        <v>547</v>
      </c>
      <c r="G166" s="213"/>
      <c r="H166" s="216">
        <v>19.440000000000001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153</v>
      </c>
      <c r="AU166" s="222" t="s">
        <v>86</v>
      </c>
      <c r="AV166" s="14" t="s">
        <v>86</v>
      </c>
      <c r="AW166" s="14" t="s">
        <v>32</v>
      </c>
      <c r="AX166" s="14" t="s">
        <v>84</v>
      </c>
      <c r="AY166" s="222" t="s">
        <v>141</v>
      </c>
    </row>
    <row r="167" spans="1:65" s="12" customFormat="1" ht="22.9" customHeight="1">
      <c r="B167" s="171"/>
      <c r="C167" s="172"/>
      <c r="D167" s="173" t="s">
        <v>75</v>
      </c>
      <c r="E167" s="185" t="s">
        <v>182</v>
      </c>
      <c r="F167" s="185" t="s">
        <v>195</v>
      </c>
      <c r="G167" s="172"/>
      <c r="H167" s="172"/>
      <c r="I167" s="175"/>
      <c r="J167" s="186">
        <f>BK167</f>
        <v>0</v>
      </c>
      <c r="K167" s="172"/>
      <c r="L167" s="177"/>
      <c r="M167" s="178"/>
      <c r="N167" s="179"/>
      <c r="O167" s="179"/>
      <c r="P167" s="180">
        <f>SUM(P168:P186)</f>
        <v>0</v>
      </c>
      <c r="Q167" s="179"/>
      <c r="R167" s="180">
        <f>SUM(R168:R186)</f>
        <v>7.3048000000000002E-3</v>
      </c>
      <c r="S167" s="179"/>
      <c r="T167" s="181">
        <f>SUM(T168:T186)</f>
        <v>6.2041360000000001</v>
      </c>
      <c r="AR167" s="182" t="s">
        <v>84</v>
      </c>
      <c r="AT167" s="183" t="s">
        <v>75</v>
      </c>
      <c r="AU167" s="183" t="s">
        <v>84</v>
      </c>
      <c r="AY167" s="182" t="s">
        <v>141</v>
      </c>
      <c r="BK167" s="184">
        <f>SUM(BK168:BK186)</f>
        <v>0</v>
      </c>
    </row>
    <row r="168" spans="1:65" s="2" customFormat="1" ht="33" customHeight="1">
      <c r="A168" s="34"/>
      <c r="B168" s="35"/>
      <c r="C168" s="187" t="s">
        <v>187</v>
      </c>
      <c r="D168" s="187" t="s">
        <v>144</v>
      </c>
      <c r="E168" s="188" t="s">
        <v>197</v>
      </c>
      <c r="F168" s="189" t="s">
        <v>198</v>
      </c>
      <c r="G168" s="190" t="s">
        <v>147</v>
      </c>
      <c r="H168" s="191">
        <v>19.440000000000001</v>
      </c>
      <c r="I168" s="192"/>
      <c r="J168" s="193">
        <f>ROUND(I168*H168,2)</f>
        <v>0</v>
      </c>
      <c r="K168" s="194"/>
      <c r="L168" s="39"/>
      <c r="M168" s="195" t="s">
        <v>1</v>
      </c>
      <c r="N168" s="196" t="s">
        <v>41</v>
      </c>
      <c r="O168" s="71"/>
      <c r="P168" s="197">
        <f>O168*H168</f>
        <v>0</v>
      </c>
      <c r="Q168" s="197">
        <v>1.2999999999999999E-4</v>
      </c>
      <c r="R168" s="197">
        <f>Q168*H168</f>
        <v>2.5271999999999998E-3</v>
      </c>
      <c r="S168" s="197">
        <v>0</v>
      </c>
      <c r="T168" s="19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148</v>
      </c>
      <c r="AT168" s="199" t="s">
        <v>144</v>
      </c>
      <c r="AU168" s="199" t="s">
        <v>86</v>
      </c>
      <c r="AY168" s="17" t="s">
        <v>141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84</v>
      </c>
      <c r="BK168" s="200">
        <f>ROUND(I168*H168,2)</f>
        <v>0</v>
      </c>
      <c r="BL168" s="17" t="s">
        <v>148</v>
      </c>
      <c r="BM168" s="199" t="s">
        <v>548</v>
      </c>
    </row>
    <row r="169" spans="1:65" s="14" customFormat="1">
      <c r="B169" s="212"/>
      <c r="C169" s="213"/>
      <c r="D169" s="203" t="s">
        <v>153</v>
      </c>
      <c r="E169" s="214" t="s">
        <v>1</v>
      </c>
      <c r="F169" s="215" t="s">
        <v>547</v>
      </c>
      <c r="G169" s="213"/>
      <c r="H169" s="216">
        <v>19.440000000000001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153</v>
      </c>
      <c r="AU169" s="222" t="s">
        <v>86</v>
      </c>
      <c r="AV169" s="14" t="s">
        <v>86</v>
      </c>
      <c r="AW169" s="14" t="s">
        <v>32</v>
      </c>
      <c r="AX169" s="14" t="s">
        <v>84</v>
      </c>
      <c r="AY169" s="222" t="s">
        <v>141</v>
      </c>
    </row>
    <row r="170" spans="1:65" s="2" customFormat="1" ht="24.2" customHeight="1">
      <c r="A170" s="34"/>
      <c r="B170" s="35"/>
      <c r="C170" s="187" t="s">
        <v>191</v>
      </c>
      <c r="D170" s="187" t="s">
        <v>144</v>
      </c>
      <c r="E170" s="188" t="s">
        <v>201</v>
      </c>
      <c r="F170" s="189" t="s">
        <v>202</v>
      </c>
      <c r="G170" s="190" t="s">
        <v>147</v>
      </c>
      <c r="H170" s="191">
        <v>119.44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41</v>
      </c>
      <c r="O170" s="71"/>
      <c r="P170" s="197">
        <f>O170*H170</f>
        <v>0</v>
      </c>
      <c r="Q170" s="197">
        <v>4.0000000000000003E-5</v>
      </c>
      <c r="R170" s="197">
        <f>Q170*H170</f>
        <v>4.7775999999999999E-3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148</v>
      </c>
      <c r="AT170" s="199" t="s">
        <v>144</v>
      </c>
      <c r="AU170" s="199" t="s">
        <v>86</v>
      </c>
      <c r="AY170" s="17" t="s">
        <v>141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84</v>
      </c>
      <c r="BK170" s="200">
        <f>ROUND(I170*H170,2)</f>
        <v>0</v>
      </c>
      <c r="BL170" s="17" t="s">
        <v>148</v>
      </c>
      <c r="BM170" s="199" t="s">
        <v>549</v>
      </c>
    </row>
    <row r="171" spans="1:65" s="14" customFormat="1">
      <c r="B171" s="212"/>
      <c r="C171" s="213"/>
      <c r="D171" s="203" t="s">
        <v>153</v>
      </c>
      <c r="E171" s="214" t="s">
        <v>1</v>
      </c>
      <c r="F171" s="215" t="s">
        <v>550</v>
      </c>
      <c r="G171" s="213"/>
      <c r="H171" s="216">
        <v>119.44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153</v>
      </c>
      <c r="AU171" s="222" t="s">
        <v>86</v>
      </c>
      <c r="AV171" s="14" t="s">
        <v>86</v>
      </c>
      <c r="AW171" s="14" t="s">
        <v>32</v>
      </c>
      <c r="AX171" s="14" t="s">
        <v>84</v>
      </c>
      <c r="AY171" s="222" t="s">
        <v>141</v>
      </c>
    </row>
    <row r="172" spans="1:65" s="2" customFormat="1" ht="24.2" customHeight="1">
      <c r="A172" s="34"/>
      <c r="B172" s="35"/>
      <c r="C172" s="187" t="s">
        <v>196</v>
      </c>
      <c r="D172" s="187" t="s">
        <v>144</v>
      </c>
      <c r="E172" s="188" t="s">
        <v>551</v>
      </c>
      <c r="F172" s="189" t="s">
        <v>552</v>
      </c>
      <c r="G172" s="190" t="s">
        <v>147</v>
      </c>
      <c r="H172" s="191">
        <v>0.24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41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5.5E-2</v>
      </c>
      <c r="T172" s="198">
        <f>S172*H172</f>
        <v>1.32E-2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148</v>
      </c>
      <c r="AT172" s="199" t="s">
        <v>144</v>
      </c>
      <c r="AU172" s="199" t="s">
        <v>86</v>
      </c>
      <c r="AY172" s="17" t="s">
        <v>141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84</v>
      </c>
      <c r="BK172" s="200">
        <f>ROUND(I172*H172,2)</f>
        <v>0</v>
      </c>
      <c r="BL172" s="17" t="s">
        <v>148</v>
      </c>
      <c r="BM172" s="199" t="s">
        <v>553</v>
      </c>
    </row>
    <row r="173" spans="1:65" s="14" customFormat="1">
      <c r="B173" s="212"/>
      <c r="C173" s="213"/>
      <c r="D173" s="203" t="s">
        <v>153</v>
      </c>
      <c r="E173" s="214" t="s">
        <v>1</v>
      </c>
      <c r="F173" s="215" t="s">
        <v>554</v>
      </c>
      <c r="G173" s="213"/>
      <c r="H173" s="216">
        <v>0.24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153</v>
      </c>
      <c r="AU173" s="222" t="s">
        <v>86</v>
      </c>
      <c r="AV173" s="14" t="s">
        <v>86</v>
      </c>
      <c r="AW173" s="14" t="s">
        <v>32</v>
      </c>
      <c r="AX173" s="14" t="s">
        <v>84</v>
      </c>
      <c r="AY173" s="222" t="s">
        <v>141</v>
      </c>
    </row>
    <row r="174" spans="1:65" s="2" customFormat="1" ht="21.75" customHeight="1">
      <c r="A174" s="34"/>
      <c r="B174" s="35"/>
      <c r="C174" s="187" t="s">
        <v>200</v>
      </c>
      <c r="D174" s="187" t="s">
        <v>144</v>
      </c>
      <c r="E174" s="188" t="s">
        <v>217</v>
      </c>
      <c r="F174" s="189" t="s">
        <v>218</v>
      </c>
      <c r="G174" s="190" t="s">
        <v>147</v>
      </c>
      <c r="H174" s="191">
        <v>3.5459999999999998</v>
      </c>
      <c r="I174" s="192"/>
      <c r="J174" s="193">
        <f>ROUND(I174*H174,2)</f>
        <v>0</v>
      </c>
      <c r="K174" s="194"/>
      <c r="L174" s="39"/>
      <c r="M174" s="195" t="s">
        <v>1</v>
      </c>
      <c r="N174" s="196" t="s">
        <v>41</v>
      </c>
      <c r="O174" s="71"/>
      <c r="P174" s="197">
        <f>O174*H174</f>
        <v>0</v>
      </c>
      <c r="Q174" s="197">
        <v>0</v>
      </c>
      <c r="R174" s="197">
        <f>Q174*H174</f>
        <v>0</v>
      </c>
      <c r="S174" s="197">
        <v>7.5999999999999998E-2</v>
      </c>
      <c r="T174" s="198">
        <f>S174*H174</f>
        <v>0.26949599999999996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148</v>
      </c>
      <c r="AT174" s="199" t="s">
        <v>144</v>
      </c>
      <c r="AU174" s="199" t="s">
        <v>86</v>
      </c>
      <c r="AY174" s="17" t="s">
        <v>141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84</v>
      </c>
      <c r="BK174" s="200">
        <f>ROUND(I174*H174,2)</f>
        <v>0</v>
      </c>
      <c r="BL174" s="17" t="s">
        <v>148</v>
      </c>
      <c r="BM174" s="199" t="s">
        <v>555</v>
      </c>
    </row>
    <row r="175" spans="1:65" s="14" customFormat="1">
      <c r="B175" s="212"/>
      <c r="C175" s="213"/>
      <c r="D175" s="203" t="s">
        <v>153</v>
      </c>
      <c r="E175" s="214" t="s">
        <v>1</v>
      </c>
      <c r="F175" s="215" t="s">
        <v>556</v>
      </c>
      <c r="G175" s="213"/>
      <c r="H175" s="216">
        <v>1.1819999999999999</v>
      </c>
      <c r="I175" s="217"/>
      <c r="J175" s="213"/>
      <c r="K175" s="213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153</v>
      </c>
      <c r="AU175" s="222" t="s">
        <v>86</v>
      </c>
      <c r="AV175" s="14" t="s">
        <v>86</v>
      </c>
      <c r="AW175" s="14" t="s">
        <v>32</v>
      </c>
      <c r="AX175" s="14" t="s">
        <v>76</v>
      </c>
      <c r="AY175" s="222" t="s">
        <v>141</v>
      </c>
    </row>
    <row r="176" spans="1:65" s="14" customFormat="1">
      <c r="B176" s="212"/>
      <c r="C176" s="213"/>
      <c r="D176" s="203" t="s">
        <v>153</v>
      </c>
      <c r="E176" s="214" t="s">
        <v>1</v>
      </c>
      <c r="F176" s="215" t="s">
        <v>220</v>
      </c>
      <c r="G176" s="213"/>
      <c r="H176" s="216">
        <v>2.3639999999999999</v>
      </c>
      <c r="I176" s="217"/>
      <c r="J176" s="213"/>
      <c r="K176" s="213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153</v>
      </c>
      <c r="AU176" s="222" t="s">
        <v>86</v>
      </c>
      <c r="AV176" s="14" t="s">
        <v>86</v>
      </c>
      <c r="AW176" s="14" t="s">
        <v>32</v>
      </c>
      <c r="AX176" s="14" t="s">
        <v>76</v>
      </c>
      <c r="AY176" s="222" t="s">
        <v>141</v>
      </c>
    </row>
    <row r="177" spans="1:65" s="15" customFormat="1">
      <c r="B177" s="223"/>
      <c r="C177" s="224"/>
      <c r="D177" s="203" t="s">
        <v>153</v>
      </c>
      <c r="E177" s="225" t="s">
        <v>1</v>
      </c>
      <c r="F177" s="226" t="s">
        <v>212</v>
      </c>
      <c r="G177" s="224"/>
      <c r="H177" s="227">
        <v>3.5459999999999998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AT177" s="233" t="s">
        <v>153</v>
      </c>
      <c r="AU177" s="233" t="s">
        <v>86</v>
      </c>
      <c r="AV177" s="15" t="s">
        <v>148</v>
      </c>
      <c r="AW177" s="15" t="s">
        <v>32</v>
      </c>
      <c r="AX177" s="15" t="s">
        <v>84</v>
      </c>
      <c r="AY177" s="233" t="s">
        <v>141</v>
      </c>
    </row>
    <row r="178" spans="1:65" s="2" customFormat="1" ht="24.2" customHeight="1">
      <c r="A178" s="34"/>
      <c r="B178" s="35"/>
      <c r="C178" s="187" t="s">
        <v>205</v>
      </c>
      <c r="D178" s="187" t="s">
        <v>144</v>
      </c>
      <c r="E178" s="188" t="s">
        <v>227</v>
      </c>
      <c r="F178" s="189" t="s">
        <v>228</v>
      </c>
      <c r="G178" s="190" t="s">
        <v>147</v>
      </c>
      <c r="H178" s="191">
        <v>87.08</v>
      </c>
      <c r="I178" s="192"/>
      <c r="J178" s="193">
        <f t="shared" ref="J178:J186" si="0">ROUND(I178*H178,2)</f>
        <v>0</v>
      </c>
      <c r="K178" s="194"/>
      <c r="L178" s="39"/>
      <c r="M178" s="195" t="s">
        <v>1</v>
      </c>
      <c r="N178" s="196" t="s">
        <v>41</v>
      </c>
      <c r="O178" s="71"/>
      <c r="P178" s="197">
        <f t="shared" ref="P178:P186" si="1">O178*H178</f>
        <v>0</v>
      </c>
      <c r="Q178" s="197">
        <v>0</v>
      </c>
      <c r="R178" s="197">
        <f t="shared" ref="R178:R186" si="2">Q178*H178</f>
        <v>0</v>
      </c>
      <c r="S178" s="197">
        <v>6.8000000000000005E-2</v>
      </c>
      <c r="T178" s="198">
        <f t="shared" ref="T178:T186" si="3">S178*H178</f>
        <v>5.9214400000000005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148</v>
      </c>
      <c r="AT178" s="199" t="s">
        <v>144</v>
      </c>
      <c r="AU178" s="199" t="s">
        <v>86</v>
      </c>
      <c r="AY178" s="17" t="s">
        <v>141</v>
      </c>
      <c r="BE178" s="200">
        <f t="shared" ref="BE178:BE186" si="4">IF(N178="základní",J178,0)</f>
        <v>0</v>
      </c>
      <c r="BF178" s="200">
        <f t="shared" ref="BF178:BF186" si="5">IF(N178="snížená",J178,0)</f>
        <v>0</v>
      </c>
      <c r="BG178" s="200">
        <f t="shared" ref="BG178:BG186" si="6">IF(N178="zákl. přenesená",J178,0)</f>
        <v>0</v>
      </c>
      <c r="BH178" s="200">
        <f t="shared" ref="BH178:BH186" si="7">IF(N178="sníž. přenesená",J178,0)</f>
        <v>0</v>
      </c>
      <c r="BI178" s="200">
        <f t="shared" ref="BI178:BI186" si="8">IF(N178="nulová",J178,0)</f>
        <v>0</v>
      </c>
      <c r="BJ178" s="17" t="s">
        <v>84</v>
      </c>
      <c r="BK178" s="200">
        <f t="shared" ref="BK178:BK186" si="9">ROUND(I178*H178,2)</f>
        <v>0</v>
      </c>
      <c r="BL178" s="17" t="s">
        <v>148</v>
      </c>
      <c r="BM178" s="199" t="s">
        <v>557</v>
      </c>
    </row>
    <row r="179" spans="1:65" s="2" customFormat="1" ht="16.5" customHeight="1">
      <c r="A179" s="34"/>
      <c r="B179" s="35"/>
      <c r="C179" s="187" t="s">
        <v>8</v>
      </c>
      <c r="D179" s="187" t="s">
        <v>144</v>
      </c>
      <c r="E179" s="188" t="s">
        <v>231</v>
      </c>
      <c r="F179" s="189" t="s">
        <v>232</v>
      </c>
      <c r="G179" s="190" t="s">
        <v>233</v>
      </c>
      <c r="H179" s="191">
        <v>7</v>
      </c>
      <c r="I179" s="192"/>
      <c r="J179" s="193">
        <f t="shared" si="0"/>
        <v>0</v>
      </c>
      <c r="K179" s="194"/>
      <c r="L179" s="39"/>
      <c r="M179" s="195" t="s">
        <v>1</v>
      </c>
      <c r="N179" s="196" t="s">
        <v>41</v>
      </c>
      <c r="O179" s="71"/>
      <c r="P179" s="197">
        <f t="shared" si="1"/>
        <v>0</v>
      </c>
      <c r="Q179" s="197">
        <v>0</v>
      </c>
      <c r="R179" s="197">
        <f t="shared" si="2"/>
        <v>0</v>
      </c>
      <c r="S179" s="197">
        <v>0</v>
      </c>
      <c r="T179" s="198">
        <f t="shared" si="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148</v>
      </c>
      <c r="AT179" s="199" t="s">
        <v>144</v>
      </c>
      <c r="AU179" s="199" t="s">
        <v>86</v>
      </c>
      <c r="AY179" s="17" t="s">
        <v>141</v>
      </c>
      <c r="BE179" s="200">
        <f t="shared" si="4"/>
        <v>0</v>
      </c>
      <c r="BF179" s="200">
        <f t="shared" si="5"/>
        <v>0</v>
      </c>
      <c r="BG179" s="200">
        <f t="shared" si="6"/>
        <v>0</v>
      </c>
      <c r="BH179" s="200">
        <f t="shared" si="7"/>
        <v>0</v>
      </c>
      <c r="BI179" s="200">
        <f t="shared" si="8"/>
        <v>0</v>
      </c>
      <c r="BJ179" s="17" t="s">
        <v>84</v>
      </c>
      <c r="BK179" s="200">
        <f t="shared" si="9"/>
        <v>0</v>
      </c>
      <c r="BL179" s="17" t="s">
        <v>148</v>
      </c>
      <c r="BM179" s="199" t="s">
        <v>558</v>
      </c>
    </row>
    <row r="180" spans="1:65" s="2" customFormat="1" ht="21.75" customHeight="1">
      <c r="A180" s="34"/>
      <c r="B180" s="35"/>
      <c r="C180" s="187" t="s">
        <v>216</v>
      </c>
      <c r="D180" s="187" t="s">
        <v>144</v>
      </c>
      <c r="E180" s="188" t="s">
        <v>236</v>
      </c>
      <c r="F180" s="189" t="s">
        <v>559</v>
      </c>
      <c r="G180" s="190" t="s">
        <v>233</v>
      </c>
      <c r="H180" s="191">
        <v>3</v>
      </c>
      <c r="I180" s="192"/>
      <c r="J180" s="193">
        <f t="shared" si="0"/>
        <v>0</v>
      </c>
      <c r="K180" s="194"/>
      <c r="L180" s="39"/>
      <c r="M180" s="195" t="s">
        <v>1</v>
      </c>
      <c r="N180" s="196" t="s">
        <v>41</v>
      </c>
      <c r="O180" s="71"/>
      <c r="P180" s="197">
        <f t="shared" si="1"/>
        <v>0</v>
      </c>
      <c r="Q180" s="197">
        <v>0</v>
      </c>
      <c r="R180" s="197">
        <f t="shared" si="2"/>
        <v>0</v>
      </c>
      <c r="S180" s="197">
        <v>0</v>
      </c>
      <c r="T180" s="198">
        <f t="shared" si="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148</v>
      </c>
      <c r="AT180" s="199" t="s">
        <v>144</v>
      </c>
      <c r="AU180" s="199" t="s">
        <v>86</v>
      </c>
      <c r="AY180" s="17" t="s">
        <v>141</v>
      </c>
      <c r="BE180" s="200">
        <f t="shared" si="4"/>
        <v>0</v>
      </c>
      <c r="BF180" s="200">
        <f t="shared" si="5"/>
        <v>0</v>
      </c>
      <c r="BG180" s="200">
        <f t="shared" si="6"/>
        <v>0</v>
      </c>
      <c r="BH180" s="200">
        <f t="shared" si="7"/>
        <v>0</v>
      </c>
      <c r="BI180" s="200">
        <f t="shared" si="8"/>
        <v>0</v>
      </c>
      <c r="BJ180" s="17" t="s">
        <v>84</v>
      </c>
      <c r="BK180" s="200">
        <f t="shared" si="9"/>
        <v>0</v>
      </c>
      <c r="BL180" s="17" t="s">
        <v>148</v>
      </c>
      <c r="BM180" s="199" t="s">
        <v>560</v>
      </c>
    </row>
    <row r="181" spans="1:65" s="2" customFormat="1" ht="21.75" customHeight="1">
      <c r="A181" s="34"/>
      <c r="B181" s="35"/>
      <c r="C181" s="187" t="s">
        <v>221</v>
      </c>
      <c r="D181" s="187" t="s">
        <v>144</v>
      </c>
      <c r="E181" s="188" t="s">
        <v>239</v>
      </c>
      <c r="F181" s="189" t="s">
        <v>240</v>
      </c>
      <c r="G181" s="190" t="s">
        <v>233</v>
      </c>
      <c r="H181" s="191">
        <v>1</v>
      </c>
      <c r="I181" s="192"/>
      <c r="J181" s="193">
        <f t="shared" si="0"/>
        <v>0</v>
      </c>
      <c r="K181" s="194"/>
      <c r="L181" s="39"/>
      <c r="M181" s="195" t="s">
        <v>1</v>
      </c>
      <c r="N181" s="196" t="s">
        <v>41</v>
      </c>
      <c r="O181" s="71"/>
      <c r="P181" s="197">
        <f t="shared" si="1"/>
        <v>0</v>
      </c>
      <c r="Q181" s="197">
        <v>0</v>
      </c>
      <c r="R181" s="197">
        <f t="shared" si="2"/>
        <v>0</v>
      </c>
      <c r="S181" s="197">
        <v>0</v>
      </c>
      <c r="T181" s="198">
        <f t="shared" si="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148</v>
      </c>
      <c r="AT181" s="199" t="s">
        <v>144</v>
      </c>
      <c r="AU181" s="199" t="s">
        <v>86</v>
      </c>
      <c r="AY181" s="17" t="s">
        <v>141</v>
      </c>
      <c r="BE181" s="200">
        <f t="shared" si="4"/>
        <v>0</v>
      </c>
      <c r="BF181" s="200">
        <f t="shared" si="5"/>
        <v>0</v>
      </c>
      <c r="BG181" s="200">
        <f t="shared" si="6"/>
        <v>0</v>
      </c>
      <c r="BH181" s="200">
        <f t="shared" si="7"/>
        <v>0</v>
      </c>
      <c r="BI181" s="200">
        <f t="shared" si="8"/>
        <v>0</v>
      </c>
      <c r="BJ181" s="17" t="s">
        <v>84</v>
      </c>
      <c r="BK181" s="200">
        <f t="shared" si="9"/>
        <v>0</v>
      </c>
      <c r="BL181" s="17" t="s">
        <v>148</v>
      </c>
      <c r="BM181" s="199" t="s">
        <v>561</v>
      </c>
    </row>
    <row r="182" spans="1:65" s="2" customFormat="1" ht="16.5" customHeight="1">
      <c r="A182" s="34"/>
      <c r="B182" s="35"/>
      <c r="C182" s="187" t="s">
        <v>226</v>
      </c>
      <c r="D182" s="187" t="s">
        <v>144</v>
      </c>
      <c r="E182" s="188" t="s">
        <v>243</v>
      </c>
      <c r="F182" s="189" t="s">
        <v>562</v>
      </c>
      <c r="G182" s="190" t="s">
        <v>233</v>
      </c>
      <c r="H182" s="191">
        <v>4</v>
      </c>
      <c r="I182" s="192"/>
      <c r="J182" s="193">
        <f t="shared" si="0"/>
        <v>0</v>
      </c>
      <c r="K182" s="194"/>
      <c r="L182" s="39"/>
      <c r="M182" s="195" t="s">
        <v>1</v>
      </c>
      <c r="N182" s="196" t="s">
        <v>41</v>
      </c>
      <c r="O182" s="71"/>
      <c r="P182" s="197">
        <f t="shared" si="1"/>
        <v>0</v>
      </c>
      <c r="Q182" s="197">
        <v>0</v>
      </c>
      <c r="R182" s="197">
        <f t="shared" si="2"/>
        <v>0</v>
      </c>
      <c r="S182" s="197">
        <v>0</v>
      </c>
      <c r="T182" s="198">
        <f t="shared" si="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148</v>
      </c>
      <c r="AT182" s="199" t="s">
        <v>144</v>
      </c>
      <c r="AU182" s="199" t="s">
        <v>86</v>
      </c>
      <c r="AY182" s="17" t="s">
        <v>141</v>
      </c>
      <c r="BE182" s="200">
        <f t="shared" si="4"/>
        <v>0</v>
      </c>
      <c r="BF182" s="200">
        <f t="shared" si="5"/>
        <v>0</v>
      </c>
      <c r="BG182" s="200">
        <f t="shared" si="6"/>
        <v>0</v>
      </c>
      <c r="BH182" s="200">
        <f t="shared" si="7"/>
        <v>0</v>
      </c>
      <c r="BI182" s="200">
        <f t="shared" si="8"/>
        <v>0</v>
      </c>
      <c r="BJ182" s="17" t="s">
        <v>84</v>
      </c>
      <c r="BK182" s="200">
        <f t="shared" si="9"/>
        <v>0</v>
      </c>
      <c r="BL182" s="17" t="s">
        <v>148</v>
      </c>
      <c r="BM182" s="199" t="s">
        <v>563</v>
      </c>
    </row>
    <row r="183" spans="1:65" s="2" customFormat="1" ht="24.2" customHeight="1">
      <c r="A183" s="34"/>
      <c r="B183" s="35"/>
      <c r="C183" s="187" t="s">
        <v>230</v>
      </c>
      <c r="D183" s="187" t="s">
        <v>144</v>
      </c>
      <c r="E183" s="188" t="s">
        <v>247</v>
      </c>
      <c r="F183" s="189" t="s">
        <v>564</v>
      </c>
      <c r="G183" s="190" t="s">
        <v>233</v>
      </c>
      <c r="H183" s="191">
        <v>1</v>
      </c>
      <c r="I183" s="192"/>
      <c r="J183" s="193">
        <f t="shared" si="0"/>
        <v>0</v>
      </c>
      <c r="K183" s="194"/>
      <c r="L183" s="39"/>
      <c r="M183" s="195" t="s">
        <v>1</v>
      </c>
      <c r="N183" s="196" t="s">
        <v>41</v>
      </c>
      <c r="O183" s="71"/>
      <c r="P183" s="197">
        <f t="shared" si="1"/>
        <v>0</v>
      </c>
      <c r="Q183" s="197">
        <v>0</v>
      </c>
      <c r="R183" s="197">
        <f t="shared" si="2"/>
        <v>0</v>
      </c>
      <c r="S183" s="197">
        <v>0</v>
      </c>
      <c r="T183" s="198">
        <f t="shared" si="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148</v>
      </c>
      <c r="AT183" s="199" t="s">
        <v>144</v>
      </c>
      <c r="AU183" s="199" t="s">
        <v>86</v>
      </c>
      <c r="AY183" s="17" t="s">
        <v>141</v>
      </c>
      <c r="BE183" s="200">
        <f t="shared" si="4"/>
        <v>0</v>
      </c>
      <c r="BF183" s="200">
        <f t="shared" si="5"/>
        <v>0</v>
      </c>
      <c r="BG183" s="200">
        <f t="shared" si="6"/>
        <v>0</v>
      </c>
      <c r="BH183" s="200">
        <f t="shared" si="7"/>
        <v>0</v>
      </c>
      <c r="BI183" s="200">
        <f t="shared" si="8"/>
        <v>0</v>
      </c>
      <c r="BJ183" s="17" t="s">
        <v>84</v>
      </c>
      <c r="BK183" s="200">
        <f t="shared" si="9"/>
        <v>0</v>
      </c>
      <c r="BL183" s="17" t="s">
        <v>148</v>
      </c>
      <c r="BM183" s="199" t="s">
        <v>565</v>
      </c>
    </row>
    <row r="184" spans="1:65" s="2" customFormat="1" ht="24.2" customHeight="1">
      <c r="A184" s="34"/>
      <c r="B184" s="35"/>
      <c r="C184" s="187" t="s">
        <v>235</v>
      </c>
      <c r="D184" s="187" t="s">
        <v>144</v>
      </c>
      <c r="E184" s="188" t="s">
        <v>251</v>
      </c>
      <c r="F184" s="189" t="s">
        <v>566</v>
      </c>
      <c r="G184" s="190" t="s">
        <v>233</v>
      </c>
      <c r="H184" s="191">
        <v>1</v>
      </c>
      <c r="I184" s="192"/>
      <c r="J184" s="193">
        <f t="shared" si="0"/>
        <v>0</v>
      </c>
      <c r="K184" s="194"/>
      <c r="L184" s="39"/>
      <c r="M184" s="195" t="s">
        <v>1</v>
      </c>
      <c r="N184" s="196" t="s">
        <v>41</v>
      </c>
      <c r="O184" s="71"/>
      <c r="P184" s="197">
        <f t="shared" si="1"/>
        <v>0</v>
      </c>
      <c r="Q184" s="197">
        <v>0</v>
      </c>
      <c r="R184" s="197">
        <f t="shared" si="2"/>
        <v>0</v>
      </c>
      <c r="S184" s="197">
        <v>0</v>
      </c>
      <c r="T184" s="198">
        <f t="shared" si="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148</v>
      </c>
      <c r="AT184" s="199" t="s">
        <v>144</v>
      </c>
      <c r="AU184" s="199" t="s">
        <v>86</v>
      </c>
      <c r="AY184" s="17" t="s">
        <v>141</v>
      </c>
      <c r="BE184" s="200">
        <f t="shared" si="4"/>
        <v>0</v>
      </c>
      <c r="BF184" s="200">
        <f t="shared" si="5"/>
        <v>0</v>
      </c>
      <c r="BG184" s="200">
        <f t="shared" si="6"/>
        <v>0</v>
      </c>
      <c r="BH184" s="200">
        <f t="shared" si="7"/>
        <v>0</v>
      </c>
      <c r="BI184" s="200">
        <f t="shared" si="8"/>
        <v>0</v>
      </c>
      <c r="BJ184" s="17" t="s">
        <v>84</v>
      </c>
      <c r="BK184" s="200">
        <f t="shared" si="9"/>
        <v>0</v>
      </c>
      <c r="BL184" s="17" t="s">
        <v>148</v>
      </c>
      <c r="BM184" s="199" t="s">
        <v>567</v>
      </c>
    </row>
    <row r="185" spans="1:65" s="2" customFormat="1" ht="21.75" customHeight="1">
      <c r="A185" s="34"/>
      <c r="B185" s="35"/>
      <c r="C185" s="187" t="s">
        <v>7</v>
      </c>
      <c r="D185" s="187" t="s">
        <v>144</v>
      </c>
      <c r="E185" s="188" t="s">
        <v>255</v>
      </c>
      <c r="F185" s="189" t="s">
        <v>568</v>
      </c>
      <c r="G185" s="190" t="s">
        <v>233</v>
      </c>
      <c r="H185" s="191">
        <v>4</v>
      </c>
      <c r="I185" s="192"/>
      <c r="J185" s="193">
        <f t="shared" si="0"/>
        <v>0</v>
      </c>
      <c r="K185" s="194"/>
      <c r="L185" s="39"/>
      <c r="M185" s="195" t="s">
        <v>1</v>
      </c>
      <c r="N185" s="196" t="s">
        <v>41</v>
      </c>
      <c r="O185" s="71"/>
      <c r="P185" s="197">
        <f t="shared" si="1"/>
        <v>0</v>
      </c>
      <c r="Q185" s="197">
        <v>0</v>
      </c>
      <c r="R185" s="197">
        <f t="shared" si="2"/>
        <v>0</v>
      </c>
      <c r="S185" s="197">
        <v>0</v>
      </c>
      <c r="T185" s="198">
        <f t="shared" si="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148</v>
      </c>
      <c r="AT185" s="199" t="s">
        <v>144</v>
      </c>
      <c r="AU185" s="199" t="s">
        <v>86</v>
      </c>
      <c r="AY185" s="17" t="s">
        <v>141</v>
      </c>
      <c r="BE185" s="200">
        <f t="shared" si="4"/>
        <v>0</v>
      </c>
      <c r="BF185" s="200">
        <f t="shared" si="5"/>
        <v>0</v>
      </c>
      <c r="BG185" s="200">
        <f t="shared" si="6"/>
        <v>0</v>
      </c>
      <c r="BH185" s="200">
        <f t="shared" si="7"/>
        <v>0</v>
      </c>
      <c r="BI185" s="200">
        <f t="shared" si="8"/>
        <v>0</v>
      </c>
      <c r="BJ185" s="17" t="s">
        <v>84</v>
      </c>
      <c r="BK185" s="200">
        <f t="shared" si="9"/>
        <v>0</v>
      </c>
      <c r="BL185" s="17" t="s">
        <v>148</v>
      </c>
      <c r="BM185" s="199" t="s">
        <v>569</v>
      </c>
    </row>
    <row r="186" spans="1:65" s="2" customFormat="1" ht="24.2" customHeight="1">
      <c r="A186" s="34"/>
      <c r="B186" s="35"/>
      <c r="C186" s="187" t="s">
        <v>242</v>
      </c>
      <c r="D186" s="187" t="s">
        <v>144</v>
      </c>
      <c r="E186" s="188" t="s">
        <v>259</v>
      </c>
      <c r="F186" s="189" t="s">
        <v>570</v>
      </c>
      <c r="G186" s="190" t="s">
        <v>233</v>
      </c>
      <c r="H186" s="191">
        <v>1</v>
      </c>
      <c r="I186" s="192"/>
      <c r="J186" s="193">
        <f t="shared" si="0"/>
        <v>0</v>
      </c>
      <c r="K186" s="194"/>
      <c r="L186" s="39"/>
      <c r="M186" s="195" t="s">
        <v>1</v>
      </c>
      <c r="N186" s="196" t="s">
        <v>41</v>
      </c>
      <c r="O186" s="71"/>
      <c r="P186" s="197">
        <f t="shared" si="1"/>
        <v>0</v>
      </c>
      <c r="Q186" s="197">
        <v>0</v>
      </c>
      <c r="R186" s="197">
        <f t="shared" si="2"/>
        <v>0</v>
      </c>
      <c r="S186" s="197">
        <v>0</v>
      </c>
      <c r="T186" s="198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148</v>
      </c>
      <c r="AT186" s="199" t="s">
        <v>144</v>
      </c>
      <c r="AU186" s="199" t="s">
        <v>86</v>
      </c>
      <c r="AY186" s="17" t="s">
        <v>141</v>
      </c>
      <c r="BE186" s="200">
        <f t="shared" si="4"/>
        <v>0</v>
      </c>
      <c r="BF186" s="200">
        <f t="shared" si="5"/>
        <v>0</v>
      </c>
      <c r="BG186" s="200">
        <f t="shared" si="6"/>
        <v>0</v>
      </c>
      <c r="BH186" s="200">
        <f t="shared" si="7"/>
        <v>0</v>
      </c>
      <c r="BI186" s="200">
        <f t="shared" si="8"/>
        <v>0</v>
      </c>
      <c r="BJ186" s="17" t="s">
        <v>84</v>
      </c>
      <c r="BK186" s="200">
        <f t="shared" si="9"/>
        <v>0</v>
      </c>
      <c r="BL186" s="17" t="s">
        <v>148</v>
      </c>
      <c r="BM186" s="199" t="s">
        <v>571</v>
      </c>
    </row>
    <row r="187" spans="1:65" s="12" customFormat="1" ht="22.9" customHeight="1">
      <c r="B187" s="171"/>
      <c r="C187" s="172"/>
      <c r="D187" s="173" t="s">
        <v>75</v>
      </c>
      <c r="E187" s="185" t="s">
        <v>264</v>
      </c>
      <c r="F187" s="185" t="s">
        <v>265</v>
      </c>
      <c r="G187" s="172"/>
      <c r="H187" s="172"/>
      <c r="I187" s="175"/>
      <c r="J187" s="186">
        <f>BK187</f>
        <v>0</v>
      </c>
      <c r="K187" s="172"/>
      <c r="L187" s="177"/>
      <c r="M187" s="178"/>
      <c r="N187" s="179"/>
      <c r="O187" s="179"/>
      <c r="P187" s="180">
        <f>SUM(P188:P192)</f>
        <v>0</v>
      </c>
      <c r="Q187" s="179"/>
      <c r="R187" s="180">
        <f>SUM(R188:R192)</f>
        <v>0</v>
      </c>
      <c r="S187" s="179"/>
      <c r="T187" s="181">
        <f>SUM(T188:T192)</f>
        <v>0</v>
      </c>
      <c r="AR187" s="182" t="s">
        <v>84</v>
      </c>
      <c r="AT187" s="183" t="s">
        <v>75</v>
      </c>
      <c r="AU187" s="183" t="s">
        <v>84</v>
      </c>
      <c r="AY187" s="182" t="s">
        <v>141</v>
      </c>
      <c r="BK187" s="184">
        <f>SUM(BK188:BK192)</f>
        <v>0</v>
      </c>
    </row>
    <row r="188" spans="1:65" s="2" customFormat="1" ht="24.2" customHeight="1">
      <c r="A188" s="34"/>
      <c r="B188" s="35"/>
      <c r="C188" s="187" t="s">
        <v>246</v>
      </c>
      <c r="D188" s="187" t="s">
        <v>144</v>
      </c>
      <c r="E188" s="188" t="s">
        <v>267</v>
      </c>
      <c r="F188" s="189" t="s">
        <v>268</v>
      </c>
      <c r="G188" s="190" t="s">
        <v>269</v>
      </c>
      <c r="H188" s="191">
        <v>9.1170000000000009</v>
      </c>
      <c r="I188" s="192"/>
      <c r="J188" s="193">
        <f>ROUND(I188*H188,2)</f>
        <v>0</v>
      </c>
      <c r="K188" s="194"/>
      <c r="L188" s="39"/>
      <c r="M188" s="195" t="s">
        <v>1</v>
      </c>
      <c r="N188" s="196" t="s">
        <v>41</v>
      </c>
      <c r="O188" s="71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148</v>
      </c>
      <c r="AT188" s="199" t="s">
        <v>144</v>
      </c>
      <c r="AU188" s="199" t="s">
        <v>86</v>
      </c>
      <c r="AY188" s="17" t="s">
        <v>141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84</v>
      </c>
      <c r="BK188" s="200">
        <f>ROUND(I188*H188,2)</f>
        <v>0</v>
      </c>
      <c r="BL188" s="17" t="s">
        <v>148</v>
      </c>
      <c r="BM188" s="199" t="s">
        <v>572</v>
      </c>
    </row>
    <row r="189" spans="1:65" s="2" customFormat="1" ht="24.2" customHeight="1">
      <c r="A189" s="34"/>
      <c r="B189" s="35"/>
      <c r="C189" s="187" t="s">
        <v>250</v>
      </c>
      <c r="D189" s="187" t="s">
        <v>144</v>
      </c>
      <c r="E189" s="188" t="s">
        <v>276</v>
      </c>
      <c r="F189" s="189" t="s">
        <v>277</v>
      </c>
      <c r="G189" s="190" t="s">
        <v>269</v>
      </c>
      <c r="H189" s="191">
        <v>145.87200000000001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41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148</v>
      </c>
      <c r="AT189" s="199" t="s">
        <v>144</v>
      </c>
      <c r="AU189" s="199" t="s">
        <v>86</v>
      </c>
      <c r="AY189" s="17" t="s">
        <v>141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84</v>
      </c>
      <c r="BK189" s="200">
        <f>ROUND(I189*H189,2)</f>
        <v>0</v>
      </c>
      <c r="BL189" s="17" t="s">
        <v>148</v>
      </c>
      <c r="BM189" s="199" t="s">
        <v>573</v>
      </c>
    </row>
    <row r="190" spans="1:65" s="14" customFormat="1">
      <c r="B190" s="212"/>
      <c r="C190" s="213"/>
      <c r="D190" s="203" t="s">
        <v>153</v>
      </c>
      <c r="E190" s="213"/>
      <c r="F190" s="215" t="s">
        <v>574</v>
      </c>
      <c r="G190" s="213"/>
      <c r="H190" s="216">
        <v>145.87200000000001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153</v>
      </c>
      <c r="AU190" s="222" t="s">
        <v>86</v>
      </c>
      <c r="AV190" s="14" t="s">
        <v>86</v>
      </c>
      <c r="AW190" s="14" t="s">
        <v>4</v>
      </c>
      <c r="AX190" s="14" t="s">
        <v>84</v>
      </c>
      <c r="AY190" s="222" t="s">
        <v>141</v>
      </c>
    </row>
    <row r="191" spans="1:65" s="2" customFormat="1" ht="33" customHeight="1">
      <c r="A191" s="34"/>
      <c r="B191" s="35"/>
      <c r="C191" s="187" t="s">
        <v>254</v>
      </c>
      <c r="D191" s="187" t="s">
        <v>144</v>
      </c>
      <c r="E191" s="188" t="s">
        <v>272</v>
      </c>
      <c r="F191" s="189" t="s">
        <v>273</v>
      </c>
      <c r="G191" s="190" t="s">
        <v>269</v>
      </c>
      <c r="H191" s="191">
        <v>9.1170000000000009</v>
      </c>
      <c r="I191" s="192"/>
      <c r="J191" s="193">
        <f>ROUND(I191*H191,2)</f>
        <v>0</v>
      </c>
      <c r="K191" s="194"/>
      <c r="L191" s="39"/>
      <c r="M191" s="195" t="s">
        <v>1</v>
      </c>
      <c r="N191" s="196" t="s">
        <v>41</v>
      </c>
      <c r="O191" s="71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148</v>
      </c>
      <c r="AT191" s="199" t="s">
        <v>144</v>
      </c>
      <c r="AU191" s="199" t="s">
        <v>86</v>
      </c>
      <c r="AY191" s="17" t="s">
        <v>141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84</v>
      </c>
      <c r="BK191" s="200">
        <f>ROUND(I191*H191,2)</f>
        <v>0</v>
      </c>
      <c r="BL191" s="17" t="s">
        <v>148</v>
      </c>
      <c r="BM191" s="199" t="s">
        <v>575</v>
      </c>
    </row>
    <row r="192" spans="1:65" s="2" customFormat="1" ht="33" customHeight="1">
      <c r="A192" s="34"/>
      <c r="B192" s="35"/>
      <c r="C192" s="187" t="s">
        <v>258</v>
      </c>
      <c r="D192" s="187" t="s">
        <v>144</v>
      </c>
      <c r="E192" s="188" t="s">
        <v>281</v>
      </c>
      <c r="F192" s="189" t="s">
        <v>282</v>
      </c>
      <c r="G192" s="190" t="s">
        <v>269</v>
      </c>
      <c r="H192" s="191">
        <v>9.1170000000000009</v>
      </c>
      <c r="I192" s="192"/>
      <c r="J192" s="193">
        <f>ROUND(I192*H192,2)</f>
        <v>0</v>
      </c>
      <c r="K192" s="194"/>
      <c r="L192" s="39"/>
      <c r="M192" s="195" t="s">
        <v>1</v>
      </c>
      <c r="N192" s="196" t="s">
        <v>41</v>
      </c>
      <c r="O192" s="71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148</v>
      </c>
      <c r="AT192" s="199" t="s">
        <v>144</v>
      </c>
      <c r="AU192" s="199" t="s">
        <v>86</v>
      </c>
      <c r="AY192" s="17" t="s">
        <v>141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84</v>
      </c>
      <c r="BK192" s="200">
        <f>ROUND(I192*H192,2)</f>
        <v>0</v>
      </c>
      <c r="BL192" s="17" t="s">
        <v>148</v>
      </c>
      <c r="BM192" s="199" t="s">
        <v>576</v>
      </c>
    </row>
    <row r="193" spans="1:65" s="12" customFormat="1" ht="22.9" customHeight="1">
      <c r="B193" s="171"/>
      <c r="C193" s="172"/>
      <c r="D193" s="173" t="s">
        <v>75</v>
      </c>
      <c r="E193" s="185" t="s">
        <v>284</v>
      </c>
      <c r="F193" s="185" t="s">
        <v>285</v>
      </c>
      <c r="G193" s="172"/>
      <c r="H193" s="172"/>
      <c r="I193" s="175"/>
      <c r="J193" s="186">
        <f>BK193</f>
        <v>0</v>
      </c>
      <c r="K193" s="172"/>
      <c r="L193" s="177"/>
      <c r="M193" s="178"/>
      <c r="N193" s="179"/>
      <c r="O193" s="179"/>
      <c r="P193" s="180">
        <f>P194</f>
        <v>0</v>
      </c>
      <c r="Q193" s="179"/>
      <c r="R193" s="180">
        <f>R194</f>
        <v>0</v>
      </c>
      <c r="S193" s="179"/>
      <c r="T193" s="181">
        <f>T194</f>
        <v>0</v>
      </c>
      <c r="AR193" s="182" t="s">
        <v>84</v>
      </c>
      <c r="AT193" s="183" t="s">
        <v>75</v>
      </c>
      <c r="AU193" s="183" t="s">
        <v>84</v>
      </c>
      <c r="AY193" s="182" t="s">
        <v>141</v>
      </c>
      <c r="BK193" s="184">
        <f>BK194</f>
        <v>0</v>
      </c>
    </row>
    <row r="194" spans="1:65" s="2" customFormat="1" ht="16.5" customHeight="1">
      <c r="A194" s="34"/>
      <c r="B194" s="35"/>
      <c r="C194" s="187" t="s">
        <v>266</v>
      </c>
      <c r="D194" s="187" t="s">
        <v>144</v>
      </c>
      <c r="E194" s="188" t="s">
        <v>287</v>
      </c>
      <c r="F194" s="189" t="s">
        <v>288</v>
      </c>
      <c r="G194" s="190" t="s">
        <v>269</v>
      </c>
      <c r="H194" s="191">
        <v>3.972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41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148</v>
      </c>
      <c r="AT194" s="199" t="s">
        <v>144</v>
      </c>
      <c r="AU194" s="199" t="s">
        <v>86</v>
      </c>
      <c r="AY194" s="17" t="s">
        <v>141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84</v>
      </c>
      <c r="BK194" s="200">
        <f>ROUND(I194*H194,2)</f>
        <v>0</v>
      </c>
      <c r="BL194" s="17" t="s">
        <v>148</v>
      </c>
      <c r="BM194" s="199" t="s">
        <v>577</v>
      </c>
    </row>
    <row r="195" spans="1:65" s="12" customFormat="1" ht="25.9" customHeight="1">
      <c r="B195" s="171"/>
      <c r="C195" s="172"/>
      <c r="D195" s="173" t="s">
        <v>75</v>
      </c>
      <c r="E195" s="174" t="s">
        <v>290</v>
      </c>
      <c r="F195" s="174" t="s">
        <v>291</v>
      </c>
      <c r="G195" s="172"/>
      <c r="H195" s="172"/>
      <c r="I195" s="175"/>
      <c r="J195" s="176">
        <f>BK195</f>
        <v>0</v>
      </c>
      <c r="K195" s="172"/>
      <c r="L195" s="177"/>
      <c r="M195" s="178"/>
      <c r="N195" s="179"/>
      <c r="O195" s="179"/>
      <c r="P195" s="180">
        <f>P196+P200+P203+P231+P233+P258+P260+P286+P317+P354</f>
        <v>0</v>
      </c>
      <c r="Q195" s="179"/>
      <c r="R195" s="180">
        <f>R196+R200+R203+R231+R233+R258+R260+R286+R317+R354</f>
        <v>3.6626664399999997</v>
      </c>
      <c r="S195" s="179"/>
      <c r="T195" s="181">
        <f>T196+T200+T203+T231+T233+T258+T260+T286+T317+T354</f>
        <v>2.9126848000000001</v>
      </c>
      <c r="AR195" s="182" t="s">
        <v>86</v>
      </c>
      <c r="AT195" s="183" t="s">
        <v>75</v>
      </c>
      <c r="AU195" s="183" t="s">
        <v>76</v>
      </c>
      <c r="AY195" s="182" t="s">
        <v>141</v>
      </c>
      <c r="BK195" s="184">
        <f>BK196+BK200+BK203+BK231+BK233+BK258+BK260+BK286+BK317+BK354</f>
        <v>0</v>
      </c>
    </row>
    <row r="196" spans="1:65" s="12" customFormat="1" ht="22.9" customHeight="1">
      <c r="B196" s="171"/>
      <c r="C196" s="172"/>
      <c r="D196" s="173" t="s">
        <v>75</v>
      </c>
      <c r="E196" s="185" t="s">
        <v>292</v>
      </c>
      <c r="F196" s="185" t="s">
        <v>293</v>
      </c>
      <c r="G196" s="172"/>
      <c r="H196" s="172"/>
      <c r="I196" s="175"/>
      <c r="J196" s="186">
        <f>BK196</f>
        <v>0</v>
      </c>
      <c r="K196" s="172"/>
      <c r="L196" s="177"/>
      <c r="M196" s="178"/>
      <c r="N196" s="179"/>
      <c r="O196" s="179"/>
      <c r="P196" s="180">
        <f>SUM(P197:P199)</f>
        <v>0</v>
      </c>
      <c r="Q196" s="179"/>
      <c r="R196" s="180">
        <f>SUM(R197:R199)</f>
        <v>0</v>
      </c>
      <c r="S196" s="179"/>
      <c r="T196" s="181">
        <f>SUM(T197:T199)</f>
        <v>0.21099999999999997</v>
      </c>
      <c r="AR196" s="182" t="s">
        <v>86</v>
      </c>
      <c r="AT196" s="183" t="s">
        <v>75</v>
      </c>
      <c r="AU196" s="183" t="s">
        <v>84</v>
      </c>
      <c r="AY196" s="182" t="s">
        <v>141</v>
      </c>
      <c r="BK196" s="184">
        <f>SUM(BK197:BK199)</f>
        <v>0</v>
      </c>
    </row>
    <row r="197" spans="1:65" s="2" customFormat="1" ht="16.5" customHeight="1">
      <c r="A197" s="34"/>
      <c r="B197" s="35"/>
      <c r="C197" s="187" t="s">
        <v>271</v>
      </c>
      <c r="D197" s="187" t="s">
        <v>144</v>
      </c>
      <c r="E197" s="188" t="s">
        <v>295</v>
      </c>
      <c r="F197" s="189" t="s">
        <v>296</v>
      </c>
      <c r="G197" s="190" t="s">
        <v>185</v>
      </c>
      <c r="H197" s="191">
        <v>10</v>
      </c>
      <c r="I197" s="192"/>
      <c r="J197" s="193">
        <f>ROUND(I197*H197,2)</f>
        <v>0</v>
      </c>
      <c r="K197" s="194"/>
      <c r="L197" s="39"/>
      <c r="M197" s="195" t="s">
        <v>1</v>
      </c>
      <c r="N197" s="196" t="s">
        <v>41</v>
      </c>
      <c r="O197" s="71"/>
      <c r="P197" s="197">
        <f>O197*H197</f>
        <v>0</v>
      </c>
      <c r="Q197" s="197">
        <v>0</v>
      </c>
      <c r="R197" s="197">
        <f>Q197*H197</f>
        <v>0</v>
      </c>
      <c r="S197" s="197">
        <v>1.4919999999999999E-2</v>
      </c>
      <c r="T197" s="198">
        <f>S197*H197</f>
        <v>0.1492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216</v>
      </c>
      <c r="AT197" s="199" t="s">
        <v>144</v>
      </c>
      <c r="AU197" s="199" t="s">
        <v>86</v>
      </c>
      <c r="AY197" s="17" t="s">
        <v>141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84</v>
      </c>
      <c r="BK197" s="200">
        <f>ROUND(I197*H197,2)</f>
        <v>0</v>
      </c>
      <c r="BL197" s="17" t="s">
        <v>216</v>
      </c>
      <c r="BM197" s="199" t="s">
        <v>578</v>
      </c>
    </row>
    <row r="198" spans="1:65" s="2" customFormat="1" ht="16.5" customHeight="1">
      <c r="A198" s="34"/>
      <c r="B198" s="35"/>
      <c r="C198" s="187" t="s">
        <v>275</v>
      </c>
      <c r="D198" s="187" t="s">
        <v>144</v>
      </c>
      <c r="E198" s="188" t="s">
        <v>299</v>
      </c>
      <c r="F198" s="189" t="s">
        <v>300</v>
      </c>
      <c r="G198" s="190" t="s">
        <v>185</v>
      </c>
      <c r="H198" s="191">
        <v>20</v>
      </c>
      <c r="I198" s="192"/>
      <c r="J198" s="193">
        <f>ROUND(I198*H198,2)</f>
        <v>0</v>
      </c>
      <c r="K198" s="194"/>
      <c r="L198" s="39"/>
      <c r="M198" s="195" t="s">
        <v>1</v>
      </c>
      <c r="N198" s="196" t="s">
        <v>41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2.0999999999999999E-3</v>
      </c>
      <c r="T198" s="198">
        <f>S198*H198</f>
        <v>4.1999999999999996E-2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216</v>
      </c>
      <c r="AT198" s="199" t="s">
        <v>144</v>
      </c>
      <c r="AU198" s="199" t="s">
        <v>86</v>
      </c>
      <c r="AY198" s="17" t="s">
        <v>141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84</v>
      </c>
      <c r="BK198" s="200">
        <f>ROUND(I198*H198,2)</f>
        <v>0</v>
      </c>
      <c r="BL198" s="17" t="s">
        <v>216</v>
      </c>
      <c r="BM198" s="199" t="s">
        <v>579</v>
      </c>
    </row>
    <row r="199" spans="1:65" s="2" customFormat="1" ht="16.5" customHeight="1">
      <c r="A199" s="34"/>
      <c r="B199" s="35"/>
      <c r="C199" s="187" t="s">
        <v>280</v>
      </c>
      <c r="D199" s="187" t="s">
        <v>144</v>
      </c>
      <c r="E199" s="188" t="s">
        <v>303</v>
      </c>
      <c r="F199" s="189" t="s">
        <v>304</v>
      </c>
      <c r="G199" s="190" t="s">
        <v>185</v>
      </c>
      <c r="H199" s="191">
        <v>10</v>
      </c>
      <c r="I199" s="192"/>
      <c r="J199" s="193">
        <f>ROUND(I199*H199,2)</f>
        <v>0</v>
      </c>
      <c r="K199" s="194"/>
      <c r="L199" s="39"/>
      <c r="M199" s="195" t="s">
        <v>1</v>
      </c>
      <c r="N199" s="196" t="s">
        <v>41</v>
      </c>
      <c r="O199" s="71"/>
      <c r="P199" s="197">
        <f>O199*H199</f>
        <v>0</v>
      </c>
      <c r="Q199" s="197">
        <v>0</v>
      </c>
      <c r="R199" s="197">
        <f>Q199*H199</f>
        <v>0</v>
      </c>
      <c r="S199" s="197">
        <v>1.98E-3</v>
      </c>
      <c r="T199" s="198">
        <f>S199*H199</f>
        <v>1.9799999999999998E-2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216</v>
      </c>
      <c r="AT199" s="199" t="s">
        <v>144</v>
      </c>
      <c r="AU199" s="199" t="s">
        <v>86</v>
      </c>
      <c r="AY199" s="17" t="s">
        <v>141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84</v>
      </c>
      <c r="BK199" s="200">
        <f>ROUND(I199*H199,2)</f>
        <v>0</v>
      </c>
      <c r="BL199" s="17" t="s">
        <v>216</v>
      </c>
      <c r="BM199" s="199" t="s">
        <v>580</v>
      </c>
    </row>
    <row r="200" spans="1:65" s="12" customFormat="1" ht="22.9" customHeight="1">
      <c r="B200" s="171"/>
      <c r="C200" s="172"/>
      <c r="D200" s="173" t="s">
        <v>75</v>
      </c>
      <c r="E200" s="185" t="s">
        <v>306</v>
      </c>
      <c r="F200" s="185" t="s">
        <v>307</v>
      </c>
      <c r="G200" s="172"/>
      <c r="H200" s="172"/>
      <c r="I200" s="175"/>
      <c r="J200" s="186">
        <f>BK200</f>
        <v>0</v>
      </c>
      <c r="K200" s="172"/>
      <c r="L200" s="177"/>
      <c r="M200" s="178"/>
      <c r="N200" s="179"/>
      <c r="O200" s="179"/>
      <c r="P200" s="180">
        <f>SUM(P201:P202)</f>
        <v>0</v>
      </c>
      <c r="Q200" s="179"/>
      <c r="R200" s="180">
        <f>SUM(R201:R202)</f>
        <v>0</v>
      </c>
      <c r="S200" s="179"/>
      <c r="T200" s="181">
        <f>SUM(T201:T202)</f>
        <v>4.7199999999999999E-2</v>
      </c>
      <c r="AR200" s="182" t="s">
        <v>86</v>
      </c>
      <c r="AT200" s="183" t="s">
        <v>75</v>
      </c>
      <c r="AU200" s="183" t="s">
        <v>84</v>
      </c>
      <c r="AY200" s="182" t="s">
        <v>141</v>
      </c>
      <c r="BK200" s="184">
        <f>SUM(BK201:BK202)</f>
        <v>0</v>
      </c>
    </row>
    <row r="201" spans="1:65" s="2" customFormat="1" ht="24.2" customHeight="1">
      <c r="A201" s="34"/>
      <c r="B201" s="35"/>
      <c r="C201" s="187" t="s">
        <v>286</v>
      </c>
      <c r="D201" s="187" t="s">
        <v>144</v>
      </c>
      <c r="E201" s="188" t="s">
        <v>309</v>
      </c>
      <c r="F201" s="189" t="s">
        <v>310</v>
      </c>
      <c r="G201" s="190" t="s">
        <v>185</v>
      </c>
      <c r="H201" s="191">
        <v>20</v>
      </c>
      <c r="I201" s="192"/>
      <c r="J201" s="193">
        <f>ROUND(I201*H201,2)</f>
        <v>0</v>
      </c>
      <c r="K201" s="194"/>
      <c r="L201" s="39"/>
      <c r="M201" s="195" t="s">
        <v>1</v>
      </c>
      <c r="N201" s="196" t="s">
        <v>41</v>
      </c>
      <c r="O201" s="71"/>
      <c r="P201" s="197">
        <f>O201*H201</f>
        <v>0</v>
      </c>
      <c r="Q201" s="197">
        <v>0</v>
      </c>
      <c r="R201" s="197">
        <f>Q201*H201</f>
        <v>0</v>
      </c>
      <c r="S201" s="197">
        <v>2.1299999999999999E-3</v>
      </c>
      <c r="T201" s="198">
        <f>S201*H201</f>
        <v>4.2599999999999999E-2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216</v>
      </c>
      <c r="AT201" s="199" t="s">
        <v>144</v>
      </c>
      <c r="AU201" s="199" t="s">
        <v>86</v>
      </c>
      <c r="AY201" s="17" t="s">
        <v>141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84</v>
      </c>
      <c r="BK201" s="200">
        <f>ROUND(I201*H201,2)</f>
        <v>0</v>
      </c>
      <c r="BL201" s="17" t="s">
        <v>216</v>
      </c>
      <c r="BM201" s="199" t="s">
        <v>581</v>
      </c>
    </row>
    <row r="202" spans="1:65" s="2" customFormat="1" ht="16.5" customHeight="1">
      <c r="A202" s="34"/>
      <c r="B202" s="35"/>
      <c r="C202" s="187" t="s">
        <v>294</v>
      </c>
      <c r="D202" s="187" t="s">
        <v>144</v>
      </c>
      <c r="E202" s="188" t="s">
        <v>313</v>
      </c>
      <c r="F202" s="189" t="s">
        <v>314</v>
      </c>
      <c r="G202" s="190" t="s">
        <v>185</v>
      </c>
      <c r="H202" s="191">
        <v>20</v>
      </c>
      <c r="I202" s="192"/>
      <c r="J202" s="193">
        <f>ROUND(I202*H202,2)</f>
        <v>0</v>
      </c>
      <c r="K202" s="194"/>
      <c r="L202" s="39"/>
      <c r="M202" s="195" t="s">
        <v>1</v>
      </c>
      <c r="N202" s="196" t="s">
        <v>41</v>
      </c>
      <c r="O202" s="71"/>
      <c r="P202" s="197">
        <f>O202*H202</f>
        <v>0</v>
      </c>
      <c r="Q202" s="197">
        <v>0</v>
      </c>
      <c r="R202" s="197">
        <f>Q202*H202</f>
        <v>0</v>
      </c>
      <c r="S202" s="197">
        <v>2.3000000000000001E-4</v>
      </c>
      <c r="T202" s="198">
        <f>S202*H202</f>
        <v>4.5999999999999999E-3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216</v>
      </c>
      <c r="AT202" s="199" t="s">
        <v>144</v>
      </c>
      <c r="AU202" s="199" t="s">
        <v>86</v>
      </c>
      <c r="AY202" s="17" t="s">
        <v>141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84</v>
      </c>
      <c r="BK202" s="200">
        <f>ROUND(I202*H202,2)</f>
        <v>0</v>
      </c>
      <c r="BL202" s="17" t="s">
        <v>216</v>
      </c>
      <c r="BM202" s="199" t="s">
        <v>582</v>
      </c>
    </row>
    <row r="203" spans="1:65" s="12" customFormat="1" ht="22.9" customHeight="1">
      <c r="B203" s="171"/>
      <c r="C203" s="172"/>
      <c r="D203" s="173" t="s">
        <v>75</v>
      </c>
      <c r="E203" s="185" t="s">
        <v>316</v>
      </c>
      <c r="F203" s="185" t="s">
        <v>317</v>
      </c>
      <c r="G203" s="172"/>
      <c r="H203" s="172"/>
      <c r="I203" s="175"/>
      <c r="J203" s="186">
        <f>BK203</f>
        <v>0</v>
      </c>
      <c r="K203" s="172"/>
      <c r="L203" s="177"/>
      <c r="M203" s="178"/>
      <c r="N203" s="179"/>
      <c r="O203" s="179"/>
      <c r="P203" s="180">
        <f>SUM(P204:P230)</f>
        <v>0</v>
      </c>
      <c r="Q203" s="179"/>
      <c r="R203" s="180">
        <f>SUM(R204:R230)</f>
        <v>0.30760999999999994</v>
      </c>
      <c r="S203" s="179"/>
      <c r="T203" s="181">
        <f>SUM(T204:T230)</f>
        <v>0.91093000000000002</v>
      </c>
      <c r="AR203" s="182" t="s">
        <v>86</v>
      </c>
      <c r="AT203" s="183" t="s">
        <v>75</v>
      </c>
      <c r="AU203" s="183" t="s">
        <v>84</v>
      </c>
      <c r="AY203" s="182" t="s">
        <v>141</v>
      </c>
      <c r="BK203" s="184">
        <f>SUM(BK204:BK230)</f>
        <v>0</v>
      </c>
    </row>
    <row r="204" spans="1:65" s="2" customFormat="1" ht="16.5" customHeight="1">
      <c r="A204" s="34"/>
      <c r="B204" s="35"/>
      <c r="C204" s="187" t="s">
        <v>298</v>
      </c>
      <c r="D204" s="187" t="s">
        <v>144</v>
      </c>
      <c r="E204" s="188" t="s">
        <v>319</v>
      </c>
      <c r="F204" s="189" t="s">
        <v>320</v>
      </c>
      <c r="G204" s="190" t="s">
        <v>233</v>
      </c>
      <c r="H204" s="191">
        <v>5</v>
      </c>
      <c r="I204" s="192"/>
      <c r="J204" s="193">
        <f t="shared" ref="J204:J230" si="10">ROUND(I204*H204,2)</f>
        <v>0</v>
      </c>
      <c r="K204" s="194"/>
      <c r="L204" s="39"/>
      <c r="M204" s="195" t="s">
        <v>1</v>
      </c>
      <c r="N204" s="196" t="s">
        <v>41</v>
      </c>
      <c r="O204" s="71"/>
      <c r="P204" s="197">
        <f t="shared" ref="P204:P230" si="11">O204*H204</f>
        <v>0</v>
      </c>
      <c r="Q204" s="197">
        <v>0</v>
      </c>
      <c r="R204" s="197">
        <f t="shared" ref="R204:R230" si="12">Q204*H204</f>
        <v>0</v>
      </c>
      <c r="S204" s="197">
        <v>1.933E-2</v>
      </c>
      <c r="T204" s="198">
        <f t="shared" ref="T204:T230" si="13">S204*H204</f>
        <v>9.665E-2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216</v>
      </c>
      <c r="AT204" s="199" t="s">
        <v>144</v>
      </c>
      <c r="AU204" s="199" t="s">
        <v>86</v>
      </c>
      <c r="AY204" s="17" t="s">
        <v>141</v>
      </c>
      <c r="BE204" s="200">
        <f t="shared" ref="BE204:BE230" si="14">IF(N204="základní",J204,0)</f>
        <v>0</v>
      </c>
      <c r="BF204" s="200">
        <f t="shared" ref="BF204:BF230" si="15">IF(N204="snížená",J204,0)</f>
        <v>0</v>
      </c>
      <c r="BG204" s="200">
        <f t="shared" ref="BG204:BG230" si="16">IF(N204="zákl. přenesená",J204,0)</f>
        <v>0</v>
      </c>
      <c r="BH204" s="200">
        <f t="shared" ref="BH204:BH230" si="17">IF(N204="sníž. přenesená",J204,0)</f>
        <v>0</v>
      </c>
      <c r="BI204" s="200">
        <f t="shared" ref="BI204:BI230" si="18">IF(N204="nulová",J204,0)</f>
        <v>0</v>
      </c>
      <c r="BJ204" s="17" t="s">
        <v>84</v>
      </c>
      <c r="BK204" s="200">
        <f t="shared" ref="BK204:BK230" si="19">ROUND(I204*H204,2)</f>
        <v>0</v>
      </c>
      <c r="BL204" s="17" t="s">
        <v>216</v>
      </c>
      <c r="BM204" s="199" t="s">
        <v>583</v>
      </c>
    </row>
    <row r="205" spans="1:65" s="2" customFormat="1" ht="21.75" customHeight="1">
      <c r="A205" s="34"/>
      <c r="B205" s="35"/>
      <c r="C205" s="187" t="s">
        <v>302</v>
      </c>
      <c r="D205" s="187" t="s">
        <v>144</v>
      </c>
      <c r="E205" s="188" t="s">
        <v>584</v>
      </c>
      <c r="F205" s="189" t="s">
        <v>585</v>
      </c>
      <c r="G205" s="190" t="s">
        <v>233</v>
      </c>
      <c r="H205" s="191">
        <v>2</v>
      </c>
      <c r="I205" s="192"/>
      <c r="J205" s="193">
        <f t="shared" si="10"/>
        <v>0</v>
      </c>
      <c r="K205" s="194"/>
      <c r="L205" s="39"/>
      <c r="M205" s="195" t="s">
        <v>1</v>
      </c>
      <c r="N205" s="196" t="s">
        <v>41</v>
      </c>
      <c r="O205" s="71"/>
      <c r="P205" s="197">
        <f t="shared" si="11"/>
        <v>0</v>
      </c>
      <c r="Q205" s="197">
        <v>0</v>
      </c>
      <c r="R205" s="197">
        <f t="shared" si="12"/>
        <v>0</v>
      </c>
      <c r="S205" s="197">
        <v>2.4500000000000001E-2</v>
      </c>
      <c r="T205" s="198">
        <f t="shared" si="13"/>
        <v>4.9000000000000002E-2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216</v>
      </c>
      <c r="AT205" s="199" t="s">
        <v>144</v>
      </c>
      <c r="AU205" s="199" t="s">
        <v>86</v>
      </c>
      <c r="AY205" s="17" t="s">
        <v>141</v>
      </c>
      <c r="BE205" s="200">
        <f t="shared" si="14"/>
        <v>0</v>
      </c>
      <c r="BF205" s="200">
        <f t="shared" si="15"/>
        <v>0</v>
      </c>
      <c r="BG205" s="200">
        <f t="shared" si="16"/>
        <v>0</v>
      </c>
      <c r="BH205" s="200">
        <f t="shared" si="17"/>
        <v>0</v>
      </c>
      <c r="BI205" s="200">
        <f t="shared" si="18"/>
        <v>0</v>
      </c>
      <c r="BJ205" s="17" t="s">
        <v>84</v>
      </c>
      <c r="BK205" s="200">
        <f t="shared" si="19"/>
        <v>0</v>
      </c>
      <c r="BL205" s="17" t="s">
        <v>216</v>
      </c>
      <c r="BM205" s="199" t="s">
        <v>586</v>
      </c>
    </row>
    <row r="206" spans="1:65" s="2" customFormat="1" ht="21.75" customHeight="1">
      <c r="A206" s="34"/>
      <c r="B206" s="35"/>
      <c r="C206" s="187" t="s">
        <v>308</v>
      </c>
      <c r="D206" s="187" t="s">
        <v>144</v>
      </c>
      <c r="E206" s="188" t="s">
        <v>587</v>
      </c>
      <c r="F206" s="189" t="s">
        <v>588</v>
      </c>
      <c r="G206" s="190" t="s">
        <v>233</v>
      </c>
      <c r="H206" s="191">
        <v>1</v>
      </c>
      <c r="I206" s="192"/>
      <c r="J206" s="193">
        <f t="shared" si="10"/>
        <v>0</v>
      </c>
      <c r="K206" s="194"/>
      <c r="L206" s="39"/>
      <c r="M206" s="195" t="s">
        <v>1</v>
      </c>
      <c r="N206" s="196" t="s">
        <v>41</v>
      </c>
      <c r="O206" s="71"/>
      <c r="P206" s="197">
        <f t="shared" si="11"/>
        <v>0</v>
      </c>
      <c r="Q206" s="197">
        <v>0</v>
      </c>
      <c r="R206" s="197">
        <f t="shared" si="12"/>
        <v>0</v>
      </c>
      <c r="S206" s="197">
        <v>0.69347000000000003</v>
      </c>
      <c r="T206" s="198">
        <f t="shared" si="13"/>
        <v>0.69347000000000003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216</v>
      </c>
      <c r="AT206" s="199" t="s">
        <v>144</v>
      </c>
      <c r="AU206" s="199" t="s">
        <v>86</v>
      </c>
      <c r="AY206" s="17" t="s">
        <v>141</v>
      </c>
      <c r="BE206" s="200">
        <f t="shared" si="14"/>
        <v>0</v>
      </c>
      <c r="BF206" s="200">
        <f t="shared" si="15"/>
        <v>0</v>
      </c>
      <c r="BG206" s="200">
        <f t="shared" si="16"/>
        <v>0</v>
      </c>
      <c r="BH206" s="200">
        <f t="shared" si="17"/>
        <v>0</v>
      </c>
      <c r="BI206" s="200">
        <f t="shared" si="18"/>
        <v>0</v>
      </c>
      <c r="BJ206" s="17" t="s">
        <v>84</v>
      </c>
      <c r="BK206" s="200">
        <f t="shared" si="19"/>
        <v>0</v>
      </c>
      <c r="BL206" s="17" t="s">
        <v>216</v>
      </c>
      <c r="BM206" s="199" t="s">
        <v>589</v>
      </c>
    </row>
    <row r="207" spans="1:65" s="2" customFormat="1" ht="24.2" customHeight="1">
      <c r="A207" s="34"/>
      <c r="B207" s="35"/>
      <c r="C207" s="187" t="s">
        <v>312</v>
      </c>
      <c r="D207" s="187" t="s">
        <v>144</v>
      </c>
      <c r="E207" s="188" t="s">
        <v>590</v>
      </c>
      <c r="F207" s="189" t="s">
        <v>591</v>
      </c>
      <c r="G207" s="190" t="s">
        <v>233</v>
      </c>
      <c r="H207" s="191">
        <v>1</v>
      </c>
      <c r="I207" s="192"/>
      <c r="J207" s="193">
        <f t="shared" si="10"/>
        <v>0</v>
      </c>
      <c r="K207" s="194"/>
      <c r="L207" s="39"/>
      <c r="M207" s="195" t="s">
        <v>1</v>
      </c>
      <c r="N207" s="196" t="s">
        <v>41</v>
      </c>
      <c r="O207" s="71"/>
      <c r="P207" s="197">
        <f t="shared" si="11"/>
        <v>0</v>
      </c>
      <c r="Q207" s="197">
        <v>5.8500000000000002E-3</v>
      </c>
      <c r="R207" s="197">
        <f t="shared" si="12"/>
        <v>5.8500000000000002E-3</v>
      </c>
      <c r="S207" s="197">
        <v>0</v>
      </c>
      <c r="T207" s="198">
        <f t="shared" si="1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216</v>
      </c>
      <c r="AT207" s="199" t="s">
        <v>144</v>
      </c>
      <c r="AU207" s="199" t="s">
        <v>86</v>
      </c>
      <c r="AY207" s="17" t="s">
        <v>141</v>
      </c>
      <c r="BE207" s="200">
        <f t="shared" si="14"/>
        <v>0</v>
      </c>
      <c r="BF207" s="200">
        <f t="shared" si="15"/>
        <v>0</v>
      </c>
      <c r="BG207" s="200">
        <f t="shared" si="16"/>
        <v>0</v>
      </c>
      <c r="BH207" s="200">
        <f t="shared" si="17"/>
        <v>0</v>
      </c>
      <c r="BI207" s="200">
        <f t="shared" si="18"/>
        <v>0</v>
      </c>
      <c r="BJ207" s="17" t="s">
        <v>84</v>
      </c>
      <c r="BK207" s="200">
        <f t="shared" si="19"/>
        <v>0</v>
      </c>
      <c r="BL207" s="17" t="s">
        <v>216</v>
      </c>
      <c r="BM207" s="199" t="s">
        <v>592</v>
      </c>
    </row>
    <row r="208" spans="1:65" s="2" customFormat="1" ht="24.2" customHeight="1">
      <c r="A208" s="34"/>
      <c r="B208" s="35"/>
      <c r="C208" s="234" t="s">
        <v>318</v>
      </c>
      <c r="D208" s="234" t="s">
        <v>430</v>
      </c>
      <c r="E208" s="235" t="s">
        <v>593</v>
      </c>
      <c r="F208" s="236" t="s">
        <v>594</v>
      </c>
      <c r="G208" s="237" t="s">
        <v>333</v>
      </c>
      <c r="H208" s="238">
        <v>1</v>
      </c>
      <c r="I208" s="239"/>
      <c r="J208" s="240">
        <f t="shared" si="10"/>
        <v>0</v>
      </c>
      <c r="K208" s="241"/>
      <c r="L208" s="242"/>
      <c r="M208" s="243" t="s">
        <v>1</v>
      </c>
      <c r="N208" s="244" t="s">
        <v>41</v>
      </c>
      <c r="O208" s="71"/>
      <c r="P208" s="197">
        <f t="shared" si="11"/>
        <v>0</v>
      </c>
      <c r="Q208" s="197">
        <v>6.7000000000000004E-2</v>
      </c>
      <c r="R208" s="197">
        <f t="shared" si="12"/>
        <v>6.7000000000000004E-2</v>
      </c>
      <c r="S208" s="197">
        <v>0</v>
      </c>
      <c r="T208" s="198">
        <f t="shared" si="1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294</v>
      </c>
      <c r="AT208" s="199" t="s">
        <v>430</v>
      </c>
      <c r="AU208" s="199" t="s">
        <v>86</v>
      </c>
      <c r="AY208" s="17" t="s">
        <v>141</v>
      </c>
      <c r="BE208" s="200">
        <f t="shared" si="14"/>
        <v>0</v>
      </c>
      <c r="BF208" s="200">
        <f t="shared" si="15"/>
        <v>0</v>
      </c>
      <c r="BG208" s="200">
        <f t="shared" si="16"/>
        <v>0</v>
      </c>
      <c r="BH208" s="200">
        <f t="shared" si="17"/>
        <v>0</v>
      </c>
      <c r="BI208" s="200">
        <f t="shared" si="18"/>
        <v>0</v>
      </c>
      <c r="BJ208" s="17" t="s">
        <v>84</v>
      </c>
      <c r="BK208" s="200">
        <f t="shared" si="19"/>
        <v>0</v>
      </c>
      <c r="BL208" s="17" t="s">
        <v>216</v>
      </c>
      <c r="BM208" s="199" t="s">
        <v>595</v>
      </c>
    </row>
    <row r="209" spans="1:65" s="2" customFormat="1" ht="16.5" customHeight="1">
      <c r="A209" s="34"/>
      <c r="B209" s="35"/>
      <c r="C209" s="187" t="s">
        <v>322</v>
      </c>
      <c r="D209" s="187" t="s">
        <v>144</v>
      </c>
      <c r="E209" s="188" t="s">
        <v>327</v>
      </c>
      <c r="F209" s="189" t="s">
        <v>328</v>
      </c>
      <c r="G209" s="190" t="s">
        <v>233</v>
      </c>
      <c r="H209" s="191">
        <v>3</v>
      </c>
      <c r="I209" s="192"/>
      <c r="J209" s="193">
        <f t="shared" si="10"/>
        <v>0</v>
      </c>
      <c r="K209" s="194"/>
      <c r="L209" s="39"/>
      <c r="M209" s="195" t="s">
        <v>1</v>
      </c>
      <c r="N209" s="196" t="s">
        <v>41</v>
      </c>
      <c r="O209" s="71"/>
      <c r="P209" s="197">
        <f t="shared" si="11"/>
        <v>0</v>
      </c>
      <c r="Q209" s="197">
        <v>0</v>
      </c>
      <c r="R209" s="197">
        <f t="shared" si="12"/>
        <v>0</v>
      </c>
      <c r="S209" s="197">
        <v>1.56E-3</v>
      </c>
      <c r="T209" s="198">
        <f t="shared" si="13"/>
        <v>4.6800000000000001E-3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216</v>
      </c>
      <c r="AT209" s="199" t="s">
        <v>144</v>
      </c>
      <c r="AU209" s="199" t="s">
        <v>86</v>
      </c>
      <c r="AY209" s="17" t="s">
        <v>141</v>
      </c>
      <c r="BE209" s="200">
        <f t="shared" si="14"/>
        <v>0</v>
      </c>
      <c r="BF209" s="200">
        <f t="shared" si="15"/>
        <v>0</v>
      </c>
      <c r="BG209" s="200">
        <f t="shared" si="16"/>
        <v>0</v>
      </c>
      <c r="BH209" s="200">
        <f t="shared" si="17"/>
        <v>0</v>
      </c>
      <c r="BI209" s="200">
        <f t="shared" si="18"/>
        <v>0</v>
      </c>
      <c r="BJ209" s="17" t="s">
        <v>84</v>
      </c>
      <c r="BK209" s="200">
        <f t="shared" si="19"/>
        <v>0</v>
      </c>
      <c r="BL209" s="17" t="s">
        <v>216</v>
      </c>
      <c r="BM209" s="199" t="s">
        <v>596</v>
      </c>
    </row>
    <row r="210" spans="1:65" s="2" customFormat="1" ht="16.5" customHeight="1">
      <c r="A210" s="34"/>
      <c r="B210" s="35"/>
      <c r="C210" s="187" t="s">
        <v>326</v>
      </c>
      <c r="D210" s="187" t="s">
        <v>144</v>
      </c>
      <c r="E210" s="188" t="s">
        <v>323</v>
      </c>
      <c r="F210" s="189" t="s">
        <v>324</v>
      </c>
      <c r="G210" s="190" t="s">
        <v>233</v>
      </c>
      <c r="H210" s="191">
        <v>3</v>
      </c>
      <c r="I210" s="192"/>
      <c r="J210" s="193">
        <f t="shared" si="10"/>
        <v>0</v>
      </c>
      <c r="K210" s="194"/>
      <c r="L210" s="39"/>
      <c r="M210" s="195" t="s">
        <v>1</v>
      </c>
      <c r="N210" s="196" t="s">
        <v>41</v>
      </c>
      <c r="O210" s="71"/>
      <c r="P210" s="197">
        <f t="shared" si="11"/>
        <v>0</v>
      </c>
      <c r="Q210" s="197">
        <v>0</v>
      </c>
      <c r="R210" s="197">
        <f t="shared" si="12"/>
        <v>0</v>
      </c>
      <c r="S210" s="197">
        <v>1.9460000000000002E-2</v>
      </c>
      <c r="T210" s="198">
        <f t="shared" si="13"/>
        <v>5.8380000000000001E-2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216</v>
      </c>
      <c r="AT210" s="199" t="s">
        <v>144</v>
      </c>
      <c r="AU210" s="199" t="s">
        <v>86</v>
      </c>
      <c r="AY210" s="17" t="s">
        <v>141</v>
      </c>
      <c r="BE210" s="200">
        <f t="shared" si="14"/>
        <v>0</v>
      </c>
      <c r="BF210" s="200">
        <f t="shared" si="15"/>
        <v>0</v>
      </c>
      <c r="BG210" s="200">
        <f t="shared" si="16"/>
        <v>0</v>
      </c>
      <c r="BH210" s="200">
        <f t="shared" si="17"/>
        <v>0</v>
      </c>
      <c r="BI210" s="200">
        <f t="shared" si="18"/>
        <v>0</v>
      </c>
      <c r="BJ210" s="17" t="s">
        <v>84</v>
      </c>
      <c r="BK210" s="200">
        <f t="shared" si="19"/>
        <v>0</v>
      </c>
      <c r="BL210" s="17" t="s">
        <v>216</v>
      </c>
      <c r="BM210" s="199" t="s">
        <v>597</v>
      </c>
    </row>
    <row r="211" spans="1:65" s="2" customFormat="1" ht="16.5" customHeight="1">
      <c r="A211" s="34"/>
      <c r="B211" s="35"/>
      <c r="C211" s="187" t="s">
        <v>330</v>
      </c>
      <c r="D211" s="187" t="s">
        <v>144</v>
      </c>
      <c r="E211" s="188" t="s">
        <v>598</v>
      </c>
      <c r="F211" s="189" t="s">
        <v>599</v>
      </c>
      <c r="G211" s="190" t="s">
        <v>333</v>
      </c>
      <c r="H211" s="191">
        <v>2</v>
      </c>
      <c r="I211" s="192"/>
      <c r="J211" s="193">
        <f t="shared" si="10"/>
        <v>0</v>
      </c>
      <c r="K211" s="194"/>
      <c r="L211" s="39"/>
      <c r="M211" s="195" t="s">
        <v>1</v>
      </c>
      <c r="N211" s="196" t="s">
        <v>41</v>
      </c>
      <c r="O211" s="71"/>
      <c r="P211" s="197">
        <f t="shared" si="11"/>
        <v>0</v>
      </c>
      <c r="Q211" s="197">
        <v>0</v>
      </c>
      <c r="R211" s="197">
        <f t="shared" si="12"/>
        <v>0</v>
      </c>
      <c r="S211" s="197">
        <v>2.2499999999999998E-3</v>
      </c>
      <c r="T211" s="198">
        <f t="shared" si="13"/>
        <v>4.4999999999999997E-3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216</v>
      </c>
      <c r="AT211" s="199" t="s">
        <v>144</v>
      </c>
      <c r="AU211" s="199" t="s">
        <v>86</v>
      </c>
      <c r="AY211" s="17" t="s">
        <v>141</v>
      </c>
      <c r="BE211" s="200">
        <f t="shared" si="14"/>
        <v>0</v>
      </c>
      <c r="BF211" s="200">
        <f t="shared" si="15"/>
        <v>0</v>
      </c>
      <c r="BG211" s="200">
        <f t="shared" si="16"/>
        <v>0</v>
      </c>
      <c r="BH211" s="200">
        <f t="shared" si="17"/>
        <v>0</v>
      </c>
      <c r="BI211" s="200">
        <f t="shared" si="18"/>
        <v>0</v>
      </c>
      <c r="BJ211" s="17" t="s">
        <v>84</v>
      </c>
      <c r="BK211" s="200">
        <f t="shared" si="19"/>
        <v>0</v>
      </c>
      <c r="BL211" s="17" t="s">
        <v>216</v>
      </c>
      <c r="BM211" s="199" t="s">
        <v>600</v>
      </c>
    </row>
    <row r="212" spans="1:65" s="2" customFormat="1" ht="16.5" customHeight="1">
      <c r="A212" s="34"/>
      <c r="B212" s="35"/>
      <c r="C212" s="187" t="s">
        <v>335</v>
      </c>
      <c r="D212" s="187" t="s">
        <v>144</v>
      </c>
      <c r="E212" s="188" t="s">
        <v>331</v>
      </c>
      <c r="F212" s="189" t="s">
        <v>332</v>
      </c>
      <c r="G212" s="190" t="s">
        <v>333</v>
      </c>
      <c r="H212" s="191">
        <v>5</v>
      </c>
      <c r="I212" s="192"/>
      <c r="J212" s="193">
        <f t="shared" si="10"/>
        <v>0</v>
      </c>
      <c r="K212" s="194"/>
      <c r="L212" s="39"/>
      <c r="M212" s="195" t="s">
        <v>1</v>
      </c>
      <c r="N212" s="196" t="s">
        <v>41</v>
      </c>
      <c r="O212" s="71"/>
      <c r="P212" s="197">
        <f t="shared" si="11"/>
        <v>0</v>
      </c>
      <c r="Q212" s="197">
        <v>0</v>
      </c>
      <c r="R212" s="197">
        <f t="shared" si="12"/>
        <v>0</v>
      </c>
      <c r="S212" s="197">
        <v>8.4999999999999995E-4</v>
      </c>
      <c r="T212" s="198">
        <f t="shared" si="13"/>
        <v>4.2499999999999994E-3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216</v>
      </c>
      <c r="AT212" s="199" t="s">
        <v>144</v>
      </c>
      <c r="AU212" s="199" t="s">
        <v>86</v>
      </c>
      <c r="AY212" s="17" t="s">
        <v>141</v>
      </c>
      <c r="BE212" s="200">
        <f t="shared" si="14"/>
        <v>0</v>
      </c>
      <c r="BF212" s="200">
        <f t="shared" si="15"/>
        <v>0</v>
      </c>
      <c r="BG212" s="200">
        <f t="shared" si="16"/>
        <v>0</v>
      </c>
      <c r="BH212" s="200">
        <f t="shared" si="17"/>
        <v>0</v>
      </c>
      <c r="BI212" s="200">
        <f t="shared" si="18"/>
        <v>0</v>
      </c>
      <c r="BJ212" s="17" t="s">
        <v>84</v>
      </c>
      <c r="BK212" s="200">
        <f t="shared" si="19"/>
        <v>0</v>
      </c>
      <c r="BL212" s="17" t="s">
        <v>216</v>
      </c>
      <c r="BM212" s="199" t="s">
        <v>601</v>
      </c>
    </row>
    <row r="213" spans="1:65" s="2" customFormat="1" ht="24.2" customHeight="1">
      <c r="A213" s="34"/>
      <c r="B213" s="35"/>
      <c r="C213" s="187" t="s">
        <v>339</v>
      </c>
      <c r="D213" s="187" t="s">
        <v>144</v>
      </c>
      <c r="E213" s="188" t="s">
        <v>602</v>
      </c>
      <c r="F213" s="189" t="s">
        <v>603</v>
      </c>
      <c r="G213" s="190" t="s">
        <v>233</v>
      </c>
      <c r="H213" s="191">
        <v>4</v>
      </c>
      <c r="I213" s="192"/>
      <c r="J213" s="193">
        <f t="shared" si="10"/>
        <v>0</v>
      </c>
      <c r="K213" s="194"/>
      <c r="L213" s="39"/>
      <c r="M213" s="195" t="s">
        <v>1</v>
      </c>
      <c r="N213" s="196" t="s">
        <v>41</v>
      </c>
      <c r="O213" s="71"/>
      <c r="P213" s="197">
        <f t="shared" si="11"/>
        <v>0</v>
      </c>
      <c r="Q213" s="197">
        <v>1.6969999999999999E-2</v>
      </c>
      <c r="R213" s="197">
        <f t="shared" si="12"/>
        <v>6.7879999999999996E-2</v>
      </c>
      <c r="S213" s="197">
        <v>0</v>
      </c>
      <c r="T213" s="198">
        <f t="shared" si="1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216</v>
      </c>
      <c r="AT213" s="199" t="s">
        <v>144</v>
      </c>
      <c r="AU213" s="199" t="s">
        <v>86</v>
      </c>
      <c r="AY213" s="17" t="s">
        <v>141</v>
      </c>
      <c r="BE213" s="200">
        <f t="shared" si="14"/>
        <v>0</v>
      </c>
      <c r="BF213" s="200">
        <f t="shared" si="15"/>
        <v>0</v>
      </c>
      <c r="BG213" s="200">
        <f t="shared" si="16"/>
        <v>0</v>
      </c>
      <c r="BH213" s="200">
        <f t="shared" si="17"/>
        <v>0</v>
      </c>
      <c r="BI213" s="200">
        <f t="shared" si="18"/>
        <v>0</v>
      </c>
      <c r="BJ213" s="17" t="s">
        <v>84</v>
      </c>
      <c r="BK213" s="200">
        <f t="shared" si="19"/>
        <v>0</v>
      </c>
      <c r="BL213" s="17" t="s">
        <v>216</v>
      </c>
      <c r="BM213" s="199" t="s">
        <v>604</v>
      </c>
    </row>
    <row r="214" spans="1:65" s="2" customFormat="1" ht="24.2" customHeight="1">
      <c r="A214" s="34"/>
      <c r="B214" s="35"/>
      <c r="C214" s="187" t="s">
        <v>343</v>
      </c>
      <c r="D214" s="187" t="s">
        <v>144</v>
      </c>
      <c r="E214" s="188" t="s">
        <v>605</v>
      </c>
      <c r="F214" s="189" t="s">
        <v>606</v>
      </c>
      <c r="G214" s="190" t="s">
        <v>233</v>
      </c>
      <c r="H214" s="191">
        <v>1</v>
      </c>
      <c r="I214" s="192"/>
      <c r="J214" s="193">
        <f t="shared" si="10"/>
        <v>0</v>
      </c>
      <c r="K214" s="194"/>
      <c r="L214" s="39"/>
      <c r="M214" s="195" t="s">
        <v>1</v>
      </c>
      <c r="N214" s="196" t="s">
        <v>41</v>
      </c>
      <c r="O214" s="71"/>
      <c r="P214" s="197">
        <f t="shared" si="11"/>
        <v>0</v>
      </c>
      <c r="Q214" s="197">
        <v>1.6889999999999999E-2</v>
      </c>
      <c r="R214" s="197">
        <f t="shared" si="12"/>
        <v>1.6889999999999999E-2</v>
      </c>
      <c r="S214" s="197">
        <v>0</v>
      </c>
      <c r="T214" s="198">
        <f t="shared" si="1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216</v>
      </c>
      <c r="AT214" s="199" t="s">
        <v>144</v>
      </c>
      <c r="AU214" s="199" t="s">
        <v>86</v>
      </c>
      <c r="AY214" s="17" t="s">
        <v>141</v>
      </c>
      <c r="BE214" s="200">
        <f t="shared" si="14"/>
        <v>0</v>
      </c>
      <c r="BF214" s="200">
        <f t="shared" si="15"/>
        <v>0</v>
      </c>
      <c r="BG214" s="200">
        <f t="shared" si="16"/>
        <v>0</v>
      </c>
      <c r="BH214" s="200">
        <f t="shared" si="17"/>
        <v>0</v>
      </c>
      <c r="BI214" s="200">
        <f t="shared" si="18"/>
        <v>0</v>
      </c>
      <c r="BJ214" s="17" t="s">
        <v>84</v>
      </c>
      <c r="BK214" s="200">
        <f t="shared" si="19"/>
        <v>0</v>
      </c>
      <c r="BL214" s="17" t="s">
        <v>216</v>
      </c>
      <c r="BM214" s="199" t="s">
        <v>607</v>
      </c>
    </row>
    <row r="215" spans="1:65" s="2" customFormat="1" ht="24.2" customHeight="1">
      <c r="A215" s="34"/>
      <c r="B215" s="35"/>
      <c r="C215" s="187" t="s">
        <v>347</v>
      </c>
      <c r="D215" s="187" t="s">
        <v>144</v>
      </c>
      <c r="E215" s="188" t="s">
        <v>608</v>
      </c>
      <c r="F215" s="189" t="s">
        <v>609</v>
      </c>
      <c r="G215" s="190" t="s">
        <v>233</v>
      </c>
      <c r="H215" s="191">
        <v>2</v>
      </c>
      <c r="I215" s="192"/>
      <c r="J215" s="193">
        <f t="shared" si="10"/>
        <v>0</v>
      </c>
      <c r="K215" s="194"/>
      <c r="L215" s="39"/>
      <c r="M215" s="195" t="s">
        <v>1</v>
      </c>
      <c r="N215" s="196" t="s">
        <v>41</v>
      </c>
      <c r="O215" s="71"/>
      <c r="P215" s="197">
        <f t="shared" si="11"/>
        <v>0</v>
      </c>
      <c r="Q215" s="197">
        <v>1.6080000000000001E-2</v>
      </c>
      <c r="R215" s="197">
        <f t="shared" si="12"/>
        <v>3.2160000000000001E-2</v>
      </c>
      <c r="S215" s="197">
        <v>0</v>
      </c>
      <c r="T215" s="198">
        <f t="shared" si="1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216</v>
      </c>
      <c r="AT215" s="199" t="s">
        <v>144</v>
      </c>
      <c r="AU215" s="199" t="s">
        <v>86</v>
      </c>
      <c r="AY215" s="17" t="s">
        <v>141</v>
      </c>
      <c r="BE215" s="200">
        <f t="shared" si="14"/>
        <v>0</v>
      </c>
      <c r="BF215" s="200">
        <f t="shared" si="15"/>
        <v>0</v>
      </c>
      <c r="BG215" s="200">
        <f t="shared" si="16"/>
        <v>0</v>
      </c>
      <c r="BH215" s="200">
        <f t="shared" si="17"/>
        <v>0</v>
      </c>
      <c r="BI215" s="200">
        <f t="shared" si="18"/>
        <v>0</v>
      </c>
      <c r="BJ215" s="17" t="s">
        <v>84</v>
      </c>
      <c r="BK215" s="200">
        <f t="shared" si="19"/>
        <v>0</v>
      </c>
      <c r="BL215" s="17" t="s">
        <v>216</v>
      </c>
      <c r="BM215" s="199" t="s">
        <v>610</v>
      </c>
    </row>
    <row r="216" spans="1:65" s="2" customFormat="1" ht="24.2" customHeight="1">
      <c r="A216" s="34"/>
      <c r="B216" s="35"/>
      <c r="C216" s="187" t="s">
        <v>351</v>
      </c>
      <c r="D216" s="187" t="s">
        <v>144</v>
      </c>
      <c r="E216" s="188" t="s">
        <v>611</v>
      </c>
      <c r="F216" s="189" t="s">
        <v>612</v>
      </c>
      <c r="G216" s="190" t="s">
        <v>233</v>
      </c>
      <c r="H216" s="191">
        <v>1</v>
      </c>
      <c r="I216" s="192"/>
      <c r="J216" s="193">
        <f t="shared" si="10"/>
        <v>0</v>
      </c>
      <c r="K216" s="194"/>
      <c r="L216" s="39"/>
      <c r="M216" s="195" t="s">
        <v>1</v>
      </c>
      <c r="N216" s="196" t="s">
        <v>41</v>
      </c>
      <c r="O216" s="71"/>
      <c r="P216" s="197">
        <f t="shared" si="11"/>
        <v>0</v>
      </c>
      <c r="Q216" s="197">
        <v>5.0800000000000003E-3</v>
      </c>
      <c r="R216" s="197">
        <f t="shared" si="12"/>
        <v>5.0800000000000003E-3</v>
      </c>
      <c r="S216" s="197">
        <v>0</v>
      </c>
      <c r="T216" s="198">
        <f t="shared" si="1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216</v>
      </c>
      <c r="AT216" s="199" t="s">
        <v>144</v>
      </c>
      <c r="AU216" s="199" t="s">
        <v>86</v>
      </c>
      <c r="AY216" s="17" t="s">
        <v>141</v>
      </c>
      <c r="BE216" s="200">
        <f t="shared" si="14"/>
        <v>0</v>
      </c>
      <c r="BF216" s="200">
        <f t="shared" si="15"/>
        <v>0</v>
      </c>
      <c r="BG216" s="200">
        <f t="shared" si="16"/>
        <v>0</v>
      </c>
      <c r="BH216" s="200">
        <f t="shared" si="17"/>
        <v>0</v>
      </c>
      <c r="BI216" s="200">
        <f t="shared" si="18"/>
        <v>0</v>
      </c>
      <c r="BJ216" s="17" t="s">
        <v>84</v>
      </c>
      <c r="BK216" s="200">
        <f t="shared" si="19"/>
        <v>0</v>
      </c>
      <c r="BL216" s="17" t="s">
        <v>216</v>
      </c>
      <c r="BM216" s="199" t="s">
        <v>613</v>
      </c>
    </row>
    <row r="217" spans="1:65" s="2" customFormat="1" ht="24.2" customHeight="1">
      <c r="A217" s="34"/>
      <c r="B217" s="35"/>
      <c r="C217" s="187" t="s">
        <v>355</v>
      </c>
      <c r="D217" s="187" t="s">
        <v>144</v>
      </c>
      <c r="E217" s="188" t="s">
        <v>336</v>
      </c>
      <c r="F217" s="189" t="s">
        <v>337</v>
      </c>
      <c r="G217" s="190" t="s">
        <v>233</v>
      </c>
      <c r="H217" s="191">
        <v>4</v>
      </c>
      <c r="I217" s="192"/>
      <c r="J217" s="193">
        <f t="shared" si="10"/>
        <v>0</v>
      </c>
      <c r="K217" s="194"/>
      <c r="L217" s="39"/>
      <c r="M217" s="195" t="s">
        <v>1</v>
      </c>
      <c r="N217" s="196" t="s">
        <v>41</v>
      </c>
      <c r="O217" s="71"/>
      <c r="P217" s="197">
        <f t="shared" si="11"/>
        <v>0</v>
      </c>
      <c r="Q217" s="197">
        <v>2.223E-2</v>
      </c>
      <c r="R217" s="197">
        <f t="shared" si="12"/>
        <v>8.8919999999999999E-2</v>
      </c>
      <c r="S217" s="197">
        <v>0</v>
      </c>
      <c r="T217" s="198">
        <f t="shared" si="1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216</v>
      </c>
      <c r="AT217" s="199" t="s">
        <v>144</v>
      </c>
      <c r="AU217" s="199" t="s">
        <v>86</v>
      </c>
      <c r="AY217" s="17" t="s">
        <v>141</v>
      </c>
      <c r="BE217" s="200">
        <f t="shared" si="14"/>
        <v>0</v>
      </c>
      <c r="BF217" s="200">
        <f t="shared" si="15"/>
        <v>0</v>
      </c>
      <c r="BG217" s="200">
        <f t="shared" si="16"/>
        <v>0</v>
      </c>
      <c r="BH217" s="200">
        <f t="shared" si="17"/>
        <v>0</v>
      </c>
      <c r="BI217" s="200">
        <f t="shared" si="18"/>
        <v>0</v>
      </c>
      <c r="BJ217" s="17" t="s">
        <v>84</v>
      </c>
      <c r="BK217" s="200">
        <f t="shared" si="19"/>
        <v>0</v>
      </c>
      <c r="BL217" s="17" t="s">
        <v>216</v>
      </c>
      <c r="BM217" s="199" t="s">
        <v>614</v>
      </c>
    </row>
    <row r="218" spans="1:65" s="2" customFormat="1" ht="24.2" customHeight="1">
      <c r="A218" s="34"/>
      <c r="B218" s="35"/>
      <c r="C218" s="187" t="s">
        <v>359</v>
      </c>
      <c r="D218" s="187" t="s">
        <v>144</v>
      </c>
      <c r="E218" s="188" t="s">
        <v>348</v>
      </c>
      <c r="F218" s="189" t="s">
        <v>349</v>
      </c>
      <c r="G218" s="190" t="s">
        <v>233</v>
      </c>
      <c r="H218" s="191">
        <v>1</v>
      </c>
      <c r="I218" s="192"/>
      <c r="J218" s="193">
        <f t="shared" si="10"/>
        <v>0</v>
      </c>
      <c r="K218" s="194"/>
      <c r="L218" s="39"/>
      <c r="M218" s="195" t="s">
        <v>1</v>
      </c>
      <c r="N218" s="196" t="s">
        <v>41</v>
      </c>
      <c r="O218" s="71"/>
      <c r="P218" s="197">
        <f t="shared" si="11"/>
        <v>0</v>
      </c>
      <c r="Q218" s="197">
        <v>1.4749999999999999E-2</v>
      </c>
      <c r="R218" s="197">
        <f t="shared" si="12"/>
        <v>1.4749999999999999E-2</v>
      </c>
      <c r="S218" s="197">
        <v>0</v>
      </c>
      <c r="T218" s="198">
        <f t="shared" si="1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216</v>
      </c>
      <c r="AT218" s="199" t="s">
        <v>144</v>
      </c>
      <c r="AU218" s="199" t="s">
        <v>86</v>
      </c>
      <c r="AY218" s="17" t="s">
        <v>141</v>
      </c>
      <c r="BE218" s="200">
        <f t="shared" si="14"/>
        <v>0</v>
      </c>
      <c r="BF218" s="200">
        <f t="shared" si="15"/>
        <v>0</v>
      </c>
      <c r="BG218" s="200">
        <f t="shared" si="16"/>
        <v>0</v>
      </c>
      <c r="BH218" s="200">
        <f t="shared" si="17"/>
        <v>0</v>
      </c>
      <c r="BI218" s="200">
        <f t="shared" si="18"/>
        <v>0</v>
      </c>
      <c r="BJ218" s="17" t="s">
        <v>84</v>
      </c>
      <c r="BK218" s="200">
        <f t="shared" si="19"/>
        <v>0</v>
      </c>
      <c r="BL218" s="17" t="s">
        <v>216</v>
      </c>
      <c r="BM218" s="199" t="s">
        <v>615</v>
      </c>
    </row>
    <row r="219" spans="1:65" s="2" customFormat="1" ht="24.2" customHeight="1">
      <c r="A219" s="34"/>
      <c r="B219" s="35"/>
      <c r="C219" s="187" t="s">
        <v>363</v>
      </c>
      <c r="D219" s="187" t="s">
        <v>144</v>
      </c>
      <c r="E219" s="188" t="s">
        <v>352</v>
      </c>
      <c r="F219" s="189" t="s">
        <v>353</v>
      </c>
      <c r="G219" s="190" t="s">
        <v>233</v>
      </c>
      <c r="H219" s="191">
        <v>1</v>
      </c>
      <c r="I219" s="192"/>
      <c r="J219" s="193">
        <f t="shared" si="10"/>
        <v>0</v>
      </c>
      <c r="K219" s="194"/>
      <c r="L219" s="39"/>
      <c r="M219" s="195" t="s">
        <v>1</v>
      </c>
      <c r="N219" s="196" t="s">
        <v>41</v>
      </c>
      <c r="O219" s="71"/>
      <c r="P219" s="197">
        <f t="shared" si="11"/>
        <v>0</v>
      </c>
      <c r="Q219" s="197">
        <v>1.72E-3</v>
      </c>
      <c r="R219" s="197">
        <f t="shared" si="12"/>
        <v>1.72E-3</v>
      </c>
      <c r="S219" s="197">
        <v>0</v>
      </c>
      <c r="T219" s="198">
        <f t="shared" si="1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216</v>
      </c>
      <c r="AT219" s="199" t="s">
        <v>144</v>
      </c>
      <c r="AU219" s="199" t="s">
        <v>86</v>
      </c>
      <c r="AY219" s="17" t="s">
        <v>141</v>
      </c>
      <c r="BE219" s="200">
        <f t="shared" si="14"/>
        <v>0</v>
      </c>
      <c r="BF219" s="200">
        <f t="shared" si="15"/>
        <v>0</v>
      </c>
      <c r="BG219" s="200">
        <f t="shared" si="16"/>
        <v>0</v>
      </c>
      <c r="BH219" s="200">
        <f t="shared" si="17"/>
        <v>0</v>
      </c>
      <c r="BI219" s="200">
        <f t="shared" si="18"/>
        <v>0</v>
      </c>
      <c r="BJ219" s="17" t="s">
        <v>84</v>
      </c>
      <c r="BK219" s="200">
        <f t="shared" si="19"/>
        <v>0</v>
      </c>
      <c r="BL219" s="17" t="s">
        <v>216</v>
      </c>
      <c r="BM219" s="199" t="s">
        <v>616</v>
      </c>
    </row>
    <row r="220" spans="1:65" s="2" customFormat="1" ht="16.5" customHeight="1">
      <c r="A220" s="34"/>
      <c r="B220" s="35"/>
      <c r="C220" s="187" t="s">
        <v>367</v>
      </c>
      <c r="D220" s="187" t="s">
        <v>144</v>
      </c>
      <c r="E220" s="188" t="s">
        <v>356</v>
      </c>
      <c r="F220" s="189" t="s">
        <v>357</v>
      </c>
      <c r="G220" s="190" t="s">
        <v>233</v>
      </c>
      <c r="H220" s="191">
        <v>4</v>
      </c>
      <c r="I220" s="192"/>
      <c r="J220" s="193">
        <f t="shared" si="10"/>
        <v>0</v>
      </c>
      <c r="K220" s="194"/>
      <c r="L220" s="39"/>
      <c r="M220" s="195" t="s">
        <v>1</v>
      </c>
      <c r="N220" s="196" t="s">
        <v>41</v>
      </c>
      <c r="O220" s="71"/>
      <c r="P220" s="197">
        <f t="shared" si="11"/>
        <v>0</v>
      </c>
      <c r="Q220" s="197">
        <v>1.8400000000000001E-3</v>
      </c>
      <c r="R220" s="197">
        <f t="shared" si="12"/>
        <v>7.3600000000000002E-3</v>
      </c>
      <c r="S220" s="197">
        <v>0</v>
      </c>
      <c r="T220" s="198">
        <f t="shared" si="1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216</v>
      </c>
      <c r="AT220" s="199" t="s">
        <v>144</v>
      </c>
      <c r="AU220" s="199" t="s">
        <v>86</v>
      </c>
      <c r="AY220" s="17" t="s">
        <v>141</v>
      </c>
      <c r="BE220" s="200">
        <f t="shared" si="14"/>
        <v>0</v>
      </c>
      <c r="BF220" s="200">
        <f t="shared" si="15"/>
        <v>0</v>
      </c>
      <c r="BG220" s="200">
        <f t="shared" si="16"/>
        <v>0</v>
      </c>
      <c r="BH220" s="200">
        <f t="shared" si="17"/>
        <v>0</v>
      </c>
      <c r="BI220" s="200">
        <f t="shared" si="18"/>
        <v>0</v>
      </c>
      <c r="BJ220" s="17" t="s">
        <v>84</v>
      </c>
      <c r="BK220" s="200">
        <f t="shared" si="19"/>
        <v>0</v>
      </c>
      <c r="BL220" s="17" t="s">
        <v>216</v>
      </c>
      <c r="BM220" s="199" t="s">
        <v>617</v>
      </c>
    </row>
    <row r="221" spans="1:65" s="2" customFormat="1" ht="16.5" customHeight="1">
      <c r="A221" s="34"/>
      <c r="B221" s="35"/>
      <c r="C221" s="187" t="s">
        <v>371</v>
      </c>
      <c r="D221" s="187" t="s">
        <v>144</v>
      </c>
      <c r="E221" s="188" t="s">
        <v>364</v>
      </c>
      <c r="F221" s="189" t="s">
        <v>365</v>
      </c>
      <c r="G221" s="190" t="s">
        <v>233</v>
      </c>
      <c r="H221" s="191">
        <v>4</v>
      </c>
      <c r="I221" s="192"/>
      <c r="J221" s="193">
        <f t="shared" si="10"/>
        <v>0</v>
      </c>
      <c r="K221" s="194"/>
      <c r="L221" s="39"/>
      <c r="M221" s="195" t="s">
        <v>1</v>
      </c>
      <c r="N221" s="196" t="s">
        <v>41</v>
      </c>
      <c r="O221" s="71"/>
      <c r="P221" s="197">
        <f t="shared" si="11"/>
        <v>0</v>
      </c>
      <c r="Q221" s="197">
        <v>0</v>
      </c>
      <c r="R221" s="197">
        <f t="shared" si="12"/>
        <v>0</v>
      </c>
      <c r="S221" s="197">
        <v>0</v>
      </c>
      <c r="T221" s="198">
        <f t="shared" si="1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216</v>
      </c>
      <c r="AT221" s="199" t="s">
        <v>144</v>
      </c>
      <c r="AU221" s="199" t="s">
        <v>86</v>
      </c>
      <c r="AY221" s="17" t="s">
        <v>141</v>
      </c>
      <c r="BE221" s="200">
        <f t="shared" si="14"/>
        <v>0</v>
      </c>
      <c r="BF221" s="200">
        <f t="shared" si="15"/>
        <v>0</v>
      </c>
      <c r="BG221" s="200">
        <f t="shared" si="16"/>
        <v>0</v>
      </c>
      <c r="BH221" s="200">
        <f t="shared" si="17"/>
        <v>0</v>
      </c>
      <c r="BI221" s="200">
        <f t="shared" si="18"/>
        <v>0</v>
      </c>
      <c r="BJ221" s="17" t="s">
        <v>84</v>
      </c>
      <c r="BK221" s="200">
        <f t="shared" si="19"/>
        <v>0</v>
      </c>
      <c r="BL221" s="17" t="s">
        <v>216</v>
      </c>
      <c r="BM221" s="199" t="s">
        <v>618</v>
      </c>
    </row>
    <row r="222" spans="1:65" s="2" customFormat="1" ht="16.5" customHeight="1">
      <c r="A222" s="34"/>
      <c r="B222" s="35"/>
      <c r="C222" s="187" t="s">
        <v>375</v>
      </c>
      <c r="D222" s="187" t="s">
        <v>144</v>
      </c>
      <c r="E222" s="188" t="s">
        <v>368</v>
      </c>
      <c r="F222" s="189" t="s">
        <v>369</v>
      </c>
      <c r="G222" s="190" t="s">
        <v>233</v>
      </c>
      <c r="H222" s="191">
        <v>3</v>
      </c>
      <c r="I222" s="192"/>
      <c r="J222" s="193">
        <f t="shared" si="10"/>
        <v>0</v>
      </c>
      <c r="K222" s="194"/>
      <c r="L222" s="39"/>
      <c r="M222" s="195" t="s">
        <v>1</v>
      </c>
      <c r="N222" s="196" t="s">
        <v>41</v>
      </c>
      <c r="O222" s="71"/>
      <c r="P222" s="197">
        <f t="shared" si="11"/>
        <v>0</v>
      </c>
      <c r="Q222" s="197">
        <v>0</v>
      </c>
      <c r="R222" s="197">
        <f t="shared" si="12"/>
        <v>0</v>
      </c>
      <c r="S222" s="197">
        <v>0</v>
      </c>
      <c r="T222" s="198">
        <f t="shared" si="1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216</v>
      </c>
      <c r="AT222" s="199" t="s">
        <v>144</v>
      </c>
      <c r="AU222" s="199" t="s">
        <v>86</v>
      </c>
      <c r="AY222" s="17" t="s">
        <v>141</v>
      </c>
      <c r="BE222" s="200">
        <f t="shared" si="14"/>
        <v>0</v>
      </c>
      <c r="BF222" s="200">
        <f t="shared" si="15"/>
        <v>0</v>
      </c>
      <c r="BG222" s="200">
        <f t="shared" si="16"/>
        <v>0</v>
      </c>
      <c r="BH222" s="200">
        <f t="shared" si="17"/>
        <v>0</v>
      </c>
      <c r="BI222" s="200">
        <f t="shared" si="18"/>
        <v>0</v>
      </c>
      <c r="BJ222" s="17" t="s">
        <v>84</v>
      </c>
      <c r="BK222" s="200">
        <f t="shared" si="19"/>
        <v>0</v>
      </c>
      <c r="BL222" s="17" t="s">
        <v>216</v>
      </c>
      <c r="BM222" s="199" t="s">
        <v>619</v>
      </c>
    </row>
    <row r="223" spans="1:65" s="2" customFormat="1" ht="16.5" customHeight="1">
      <c r="A223" s="34"/>
      <c r="B223" s="35"/>
      <c r="C223" s="187" t="s">
        <v>379</v>
      </c>
      <c r="D223" s="187" t="s">
        <v>144</v>
      </c>
      <c r="E223" s="188" t="s">
        <v>372</v>
      </c>
      <c r="F223" s="189" t="s">
        <v>373</v>
      </c>
      <c r="G223" s="190" t="s">
        <v>233</v>
      </c>
      <c r="H223" s="191">
        <v>3</v>
      </c>
      <c r="I223" s="192"/>
      <c r="J223" s="193">
        <f t="shared" si="10"/>
        <v>0</v>
      </c>
      <c r="K223" s="194"/>
      <c r="L223" s="39"/>
      <c r="M223" s="195" t="s">
        <v>1</v>
      </c>
      <c r="N223" s="196" t="s">
        <v>41</v>
      </c>
      <c r="O223" s="71"/>
      <c r="P223" s="197">
        <f t="shared" si="11"/>
        <v>0</v>
      </c>
      <c r="Q223" s="197">
        <v>0</v>
      </c>
      <c r="R223" s="197">
        <f t="shared" si="12"/>
        <v>0</v>
      </c>
      <c r="S223" s="197">
        <v>0</v>
      </c>
      <c r="T223" s="198">
        <f t="shared" si="1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216</v>
      </c>
      <c r="AT223" s="199" t="s">
        <v>144</v>
      </c>
      <c r="AU223" s="199" t="s">
        <v>86</v>
      </c>
      <c r="AY223" s="17" t="s">
        <v>141</v>
      </c>
      <c r="BE223" s="200">
        <f t="shared" si="14"/>
        <v>0</v>
      </c>
      <c r="BF223" s="200">
        <f t="shared" si="15"/>
        <v>0</v>
      </c>
      <c r="BG223" s="200">
        <f t="shared" si="16"/>
        <v>0</v>
      </c>
      <c r="BH223" s="200">
        <f t="shared" si="17"/>
        <v>0</v>
      </c>
      <c r="BI223" s="200">
        <f t="shared" si="18"/>
        <v>0</v>
      </c>
      <c r="BJ223" s="17" t="s">
        <v>84</v>
      </c>
      <c r="BK223" s="200">
        <f t="shared" si="19"/>
        <v>0</v>
      </c>
      <c r="BL223" s="17" t="s">
        <v>216</v>
      </c>
      <c r="BM223" s="199" t="s">
        <v>620</v>
      </c>
    </row>
    <row r="224" spans="1:65" s="2" customFormat="1" ht="16.5" customHeight="1">
      <c r="A224" s="34"/>
      <c r="B224" s="35"/>
      <c r="C224" s="187" t="s">
        <v>383</v>
      </c>
      <c r="D224" s="187" t="s">
        <v>144</v>
      </c>
      <c r="E224" s="188" t="s">
        <v>376</v>
      </c>
      <c r="F224" s="189" t="s">
        <v>377</v>
      </c>
      <c r="G224" s="190" t="s">
        <v>233</v>
      </c>
      <c r="H224" s="191">
        <v>3</v>
      </c>
      <c r="I224" s="192"/>
      <c r="J224" s="193">
        <f t="shared" si="10"/>
        <v>0</v>
      </c>
      <c r="K224" s="194"/>
      <c r="L224" s="39"/>
      <c r="M224" s="195" t="s">
        <v>1</v>
      </c>
      <c r="N224" s="196" t="s">
        <v>41</v>
      </c>
      <c r="O224" s="71"/>
      <c r="P224" s="197">
        <f t="shared" si="11"/>
        <v>0</v>
      </c>
      <c r="Q224" s="197">
        <v>0</v>
      </c>
      <c r="R224" s="197">
        <f t="shared" si="12"/>
        <v>0</v>
      </c>
      <c r="S224" s="197">
        <v>0</v>
      </c>
      <c r="T224" s="198">
        <f t="shared" si="1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216</v>
      </c>
      <c r="AT224" s="199" t="s">
        <v>144</v>
      </c>
      <c r="AU224" s="199" t="s">
        <v>86</v>
      </c>
      <c r="AY224" s="17" t="s">
        <v>141</v>
      </c>
      <c r="BE224" s="200">
        <f t="shared" si="14"/>
        <v>0</v>
      </c>
      <c r="BF224" s="200">
        <f t="shared" si="15"/>
        <v>0</v>
      </c>
      <c r="BG224" s="200">
        <f t="shared" si="16"/>
        <v>0</v>
      </c>
      <c r="BH224" s="200">
        <f t="shared" si="17"/>
        <v>0</v>
      </c>
      <c r="BI224" s="200">
        <f t="shared" si="18"/>
        <v>0</v>
      </c>
      <c r="BJ224" s="17" t="s">
        <v>84</v>
      </c>
      <c r="BK224" s="200">
        <f t="shared" si="19"/>
        <v>0</v>
      </c>
      <c r="BL224" s="17" t="s">
        <v>216</v>
      </c>
      <c r="BM224" s="199" t="s">
        <v>621</v>
      </c>
    </row>
    <row r="225" spans="1:65" s="2" customFormat="1" ht="16.5" customHeight="1">
      <c r="A225" s="34"/>
      <c r="B225" s="35"/>
      <c r="C225" s="187" t="s">
        <v>387</v>
      </c>
      <c r="D225" s="187" t="s">
        <v>144</v>
      </c>
      <c r="E225" s="188" t="s">
        <v>380</v>
      </c>
      <c r="F225" s="189" t="s">
        <v>381</v>
      </c>
      <c r="G225" s="190" t="s">
        <v>233</v>
      </c>
      <c r="H225" s="191">
        <v>5</v>
      </c>
      <c r="I225" s="192"/>
      <c r="J225" s="193">
        <f t="shared" si="10"/>
        <v>0</v>
      </c>
      <c r="K225" s="194"/>
      <c r="L225" s="39"/>
      <c r="M225" s="195" t="s">
        <v>1</v>
      </c>
      <c r="N225" s="196" t="s">
        <v>41</v>
      </c>
      <c r="O225" s="71"/>
      <c r="P225" s="197">
        <f t="shared" si="11"/>
        <v>0</v>
      </c>
      <c r="Q225" s="197">
        <v>0</v>
      </c>
      <c r="R225" s="197">
        <f t="shared" si="12"/>
        <v>0</v>
      </c>
      <c r="S225" s="197">
        <v>0</v>
      </c>
      <c r="T225" s="198">
        <f t="shared" si="1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216</v>
      </c>
      <c r="AT225" s="199" t="s">
        <v>144</v>
      </c>
      <c r="AU225" s="199" t="s">
        <v>86</v>
      </c>
      <c r="AY225" s="17" t="s">
        <v>141</v>
      </c>
      <c r="BE225" s="200">
        <f t="shared" si="14"/>
        <v>0</v>
      </c>
      <c r="BF225" s="200">
        <f t="shared" si="15"/>
        <v>0</v>
      </c>
      <c r="BG225" s="200">
        <f t="shared" si="16"/>
        <v>0</v>
      </c>
      <c r="BH225" s="200">
        <f t="shared" si="17"/>
        <v>0</v>
      </c>
      <c r="BI225" s="200">
        <f t="shared" si="18"/>
        <v>0</v>
      </c>
      <c r="BJ225" s="17" t="s">
        <v>84</v>
      </c>
      <c r="BK225" s="200">
        <f t="shared" si="19"/>
        <v>0</v>
      </c>
      <c r="BL225" s="17" t="s">
        <v>216</v>
      </c>
      <c r="BM225" s="199" t="s">
        <v>622</v>
      </c>
    </row>
    <row r="226" spans="1:65" s="2" customFormat="1" ht="16.5" customHeight="1">
      <c r="A226" s="34"/>
      <c r="B226" s="35"/>
      <c r="C226" s="187" t="s">
        <v>391</v>
      </c>
      <c r="D226" s="187" t="s">
        <v>144</v>
      </c>
      <c r="E226" s="188" t="s">
        <v>623</v>
      </c>
      <c r="F226" s="189" t="s">
        <v>624</v>
      </c>
      <c r="G226" s="190" t="s">
        <v>233</v>
      </c>
      <c r="H226" s="191">
        <v>4</v>
      </c>
      <c r="I226" s="192"/>
      <c r="J226" s="193">
        <f t="shared" si="10"/>
        <v>0</v>
      </c>
      <c r="K226" s="194"/>
      <c r="L226" s="39"/>
      <c r="M226" s="195" t="s">
        <v>1</v>
      </c>
      <c r="N226" s="196" t="s">
        <v>41</v>
      </c>
      <c r="O226" s="71"/>
      <c r="P226" s="197">
        <f t="shared" si="11"/>
        <v>0</v>
      </c>
      <c r="Q226" s="197">
        <v>0</v>
      </c>
      <c r="R226" s="197">
        <f t="shared" si="12"/>
        <v>0</v>
      </c>
      <c r="S226" s="197">
        <v>0</v>
      </c>
      <c r="T226" s="198">
        <f t="shared" si="1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216</v>
      </c>
      <c r="AT226" s="199" t="s">
        <v>144</v>
      </c>
      <c r="AU226" s="199" t="s">
        <v>86</v>
      </c>
      <c r="AY226" s="17" t="s">
        <v>141</v>
      </c>
      <c r="BE226" s="200">
        <f t="shared" si="14"/>
        <v>0</v>
      </c>
      <c r="BF226" s="200">
        <f t="shared" si="15"/>
        <v>0</v>
      </c>
      <c r="BG226" s="200">
        <f t="shared" si="16"/>
        <v>0</v>
      </c>
      <c r="BH226" s="200">
        <f t="shared" si="17"/>
        <v>0</v>
      </c>
      <c r="BI226" s="200">
        <f t="shared" si="18"/>
        <v>0</v>
      </c>
      <c r="BJ226" s="17" t="s">
        <v>84</v>
      </c>
      <c r="BK226" s="200">
        <f t="shared" si="19"/>
        <v>0</v>
      </c>
      <c r="BL226" s="17" t="s">
        <v>216</v>
      </c>
      <c r="BM226" s="199" t="s">
        <v>625</v>
      </c>
    </row>
    <row r="227" spans="1:65" s="2" customFormat="1" ht="16.5" customHeight="1">
      <c r="A227" s="34"/>
      <c r="B227" s="35"/>
      <c r="C227" s="187" t="s">
        <v>395</v>
      </c>
      <c r="D227" s="187" t="s">
        <v>144</v>
      </c>
      <c r="E227" s="188" t="s">
        <v>384</v>
      </c>
      <c r="F227" s="189" t="s">
        <v>385</v>
      </c>
      <c r="G227" s="190" t="s">
        <v>233</v>
      </c>
      <c r="H227" s="191">
        <v>3</v>
      </c>
      <c r="I227" s="192"/>
      <c r="J227" s="193">
        <f t="shared" si="10"/>
        <v>0</v>
      </c>
      <c r="K227" s="194"/>
      <c r="L227" s="39"/>
      <c r="M227" s="195" t="s">
        <v>1</v>
      </c>
      <c r="N227" s="196" t="s">
        <v>41</v>
      </c>
      <c r="O227" s="71"/>
      <c r="P227" s="197">
        <f t="shared" si="11"/>
        <v>0</v>
      </c>
      <c r="Q227" s="197">
        <v>0</v>
      </c>
      <c r="R227" s="197">
        <f t="shared" si="12"/>
        <v>0</v>
      </c>
      <c r="S227" s="197">
        <v>0</v>
      </c>
      <c r="T227" s="198">
        <f t="shared" si="1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216</v>
      </c>
      <c r="AT227" s="199" t="s">
        <v>144</v>
      </c>
      <c r="AU227" s="199" t="s">
        <v>86</v>
      </c>
      <c r="AY227" s="17" t="s">
        <v>141</v>
      </c>
      <c r="BE227" s="200">
        <f t="shared" si="14"/>
        <v>0</v>
      </c>
      <c r="BF227" s="200">
        <f t="shared" si="15"/>
        <v>0</v>
      </c>
      <c r="BG227" s="200">
        <f t="shared" si="16"/>
        <v>0</v>
      </c>
      <c r="BH227" s="200">
        <f t="shared" si="17"/>
        <v>0</v>
      </c>
      <c r="BI227" s="200">
        <f t="shared" si="18"/>
        <v>0</v>
      </c>
      <c r="BJ227" s="17" t="s">
        <v>84</v>
      </c>
      <c r="BK227" s="200">
        <f t="shared" si="19"/>
        <v>0</v>
      </c>
      <c r="BL227" s="17" t="s">
        <v>216</v>
      </c>
      <c r="BM227" s="199" t="s">
        <v>626</v>
      </c>
    </row>
    <row r="228" spans="1:65" s="2" customFormat="1" ht="16.5" customHeight="1">
      <c r="A228" s="34"/>
      <c r="B228" s="35"/>
      <c r="C228" s="187" t="s">
        <v>401</v>
      </c>
      <c r="D228" s="187" t="s">
        <v>144</v>
      </c>
      <c r="E228" s="188" t="s">
        <v>627</v>
      </c>
      <c r="F228" s="189" t="s">
        <v>628</v>
      </c>
      <c r="G228" s="190" t="s">
        <v>233</v>
      </c>
      <c r="H228" s="191">
        <v>2</v>
      </c>
      <c r="I228" s="192"/>
      <c r="J228" s="193">
        <f t="shared" si="10"/>
        <v>0</v>
      </c>
      <c r="K228" s="194"/>
      <c r="L228" s="39"/>
      <c r="M228" s="195" t="s">
        <v>1</v>
      </c>
      <c r="N228" s="196" t="s">
        <v>41</v>
      </c>
      <c r="O228" s="71"/>
      <c r="P228" s="197">
        <f t="shared" si="11"/>
        <v>0</v>
      </c>
      <c r="Q228" s="197">
        <v>0</v>
      </c>
      <c r="R228" s="197">
        <f t="shared" si="12"/>
        <v>0</v>
      </c>
      <c r="S228" s="197">
        <v>0</v>
      </c>
      <c r="T228" s="198">
        <f t="shared" si="1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216</v>
      </c>
      <c r="AT228" s="199" t="s">
        <v>144</v>
      </c>
      <c r="AU228" s="199" t="s">
        <v>86</v>
      </c>
      <c r="AY228" s="17" t="s">
        <v>141</v>
      </c>
      <c r="BE228" s="200">
        <f t="shared" si="14"/>
        <v>0</v>
      </c>
      <c r="BF228" s="200">
        <f t="shared" si="15"/>
        <v>0</v>
      </c>
      <c r="BG228" s="200">
        <f t="shared" si="16"/>
        <v>0</v>
      </c>
      <c r="BH228" s="200">
        <f t="shared" si="17"/>
        <v>0</v>
      </c>
      <c r="BI228" s="200">
        <f t="shared" si="18"/>
        <v>0</v>
      </c>
      <c r="BJ228" s="17" t="s">
        <v>84</v>
      </c>
      <c r="BK228" s="200">
        <f t="shared" si="19"/>
        <v>0</v>
      </c>
      <c r="BL228" s="17" t="s">
        <v>216</v>
      </c>
      <c r="BM228" s="199" t="s">
        <v>629</v>
      </c>
    </row>
    <row r="229" spans="1:65" s="2" customFormat="1" ht="24.2" customHeight="1">
      <c r="A229" s="34"/>
      <c r="B229" s="35"/>
      <c r="C229" s="187" t="s">
        <v>407</v>
      </c>
      <c r="D229" s="187" t="s">
        <v>144</v>
      </c>
      <c r="E229" s="188" t="s">
        <v>392</v>
      </c>
      <c r="F229" s="189" t="s">
        <v>393</v>
      </c>
      <c r="G229" s="190" t="s">
        <v>269</v>
      </c>
      <c r="H229" s="191">
        <v>0.308</v>
      </c>
      <c r="I229" s="192"/>
      <c r="J229" s="193">
        <f t="shared" si="10"/>
        <v>0</v>
      </c>
      <c r="K229" s="194"/>
      <c r="L229" s="39"/>
      <c r="M229" s="195" t="s">
        <v>1</v>
      </c>
      <c r="N229" s="196" t="s">
        <v>41</v>
      </c>
      <c r="O229" s="71"/>
      <c r="P229" s="197">
        <f t="shared" si="11"/>
        <v>0</v>
      </c>
      <c r="Q229" s="197">
        <v>0</v>
      </c>
      <c r="R229" s="197">
        <f t="shared" si="12"/>
        <v>0</v>
      </c>
      <c r="S229" s="197">
        <v>0</v>
      </c>
      <c r="T229" s="198">
        <f t="shared" si="1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216</v>
      </c>
      <c r="AT229" s="199" t="s">
        <v>144</v>
      </c>
      <c r="AU229" s="199" t="s">
        <v>86</v>
      </c>
      <c r="AY229" s="17" t="s">
        <v>141</v>
      </c>
      <c r="BE229" s="200">
        <f t="shared" si="14"/>
        <v>0</v>
      </c>
      <c r="BF229" s="200">
        <f t="shared" si="15"/>
        <v>0</v>
      </c>
      <c r="BG229" s="200">
        <f t="shared" si="16"/>
        <v>0</v>
      </c>
      <c r="BH229" s="200">
        <f t="shared" si="17"/>
        <v>0</v>
      </c>
      <c r="BI229" s="200">
        <f t="shared" si="18"/>
        <v>0</v>
      </c>
      <c r="BJ229" s="17" t="s">
        <v>84</v>
      </c>
      <c r="BK229" s="200">
        <f t="shared" si="19"/>
        <v>0</v>
      </c>
      <c r="BL229" s="17" t="s">
        <v>216</v>
      </c>
      <c r="BM229" s="199" t="s">
        <v>630</v>
      </c>
    </row>
    <row r="230" spans="1:65" s="2" customFormat="1" ht="24.2" customHeight="1">
      <c r="A230" s="34"/>
      <c r="B230" s="35"/>
      <c r="C230" s="187" t="s">
        <v>412</v>
      </c>
      <c r="D230" s="187" t="s">
        <v>144</v>
      </c>
      <c r="E230" s="188" t="s">
        <v>396</v>
      </c>
      <c r="F230" s="189" t="s">
        <v>397</v>
      </c>
      <c r="G230" s="190" t="s">
        <v>269</v>
      </c>
      <c r="H230" s="191">
        <v>0.308</v>
      </c>
      <c r="I230" s="192"/>
      <c r="J230" s="193">
        <f t="shared" si="10"/>
        <v>0</v>
      </c>
      <c r="K230" s="194"/>
      <c r="L230" s="39"/>
      <c r="M230" s="195" t="s">
        <v>1</v>
      </c>
      <c r="N230" s="196" t="s">
        <v>41</v>
      </c>
      <c r="O230" s="71"/>
      <c r="P230" s="197">
        <f t="shared" si="11"/>
        <v>0</v>
      </c>
      <c r="Q230" s="197">
        <v>0</v>
      </c>
      <c r="R230" s="197">
        <f t="shared" si="12"/>
        <v>0</v>
      </c>
      <c r="S230" s="197">
        <v>0</v>
      </c>
      <c r="T230" s="198">
        <f t="shared" si="1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216</v>
      </c>
      <c r="AT230" s="199" t="s">
        <v>144</v>
      </c>
      <c r="AU230" s="199" t="s">
        <v>86</v>
      </c>
      <c r="AY230" s="17" t="s">
        <v>141</v>
      </c>
      <c r="BE230" s="200">
        <f t="shared" si="14"/>
        <v>0</v>
      </c>
      <c r="BF230" s="200">
        <f t="shared" si="15"/>
        <v>0</v>
      </c>
      <c r="BG230" s="200">
        <f t="shared" si="16"/>
        <v>0</v>
      </c>
      <c r="BH230" s="200">
        <f t="shared" si="17"/>
        <v>0</v>
      </c>
      <c r="BI230" s="200">
        <f t="shared" si="18"/>
        <v>0</v>
      </c>
      <c r="BJ230" s="17" t="s">
        <v>84</v>
      </c>
      <c r="BK230" s="200">
        <f t="shared" si="19"/>
        <v>0</v>
      </c>
      <c r="BL230" s="17" t="s">
        <v>216</v>
      </c>
      <c r="BM230" s="199" t="s">
        <v>631</v>
      </c>
    </row>
    <row r="231" spans="1:65" s="12" customFormat="1" ht="22.9" customHeight="1">
      <c r="B231" s="171"/>
      <c r="C231" s="172"/>
      <c r="D231" s="173" t="s">
        <v>75</v>
      </c>
      <c r="E231" s="185" t="s">
        <v>632</v>
      </c>
      <c r="F231" s="185" t="s">
        <v>633</v>
      </c>
      <c r="G231" s="172"/>
      <c r="H231" s="172"/>
      <c r="I231" s="175"/>
      <c r="J231" s="186">
        <f>BK231</f>
        <v>0</v>
      </c>
      <c r="K231" s="172"/>
      <c r="L231" s="177"/>
      <c r="M231" s="178"/>
      <c r="N231" s="179"/>
      <c r="O231" s="179"/>
      <c r="P231" s="180">
        <f>P232</f>
        <v>0</v>
      </c>
      <c r="Q231" s="179"/>
      <c r="R231" s="180">
        <f>R232</f>
        <v>8.3250000000000005E-2</v>
      </c>
      <c r="S231" s="179"/>
      <c r="T231" s="181">
        <f>T232</f>
        <v>0</v>
      </c>
      <c r="AR231" s="182" t="s">
        <v>86</v>
      </c>
      <c r="AT231" s="183" t="s">
        <v>75</v>
      </c>
      <c r="AU231" s="183" t="s">
        <v>84</v>
      </c>
      <c r="AY231" s="182" t="s">
        <v>141</v>
      </c>
      <c r="BK231" s="184">
        <f>BK232</f>
        <v>0</v>
      </c>
    </row>
    <row r="232" spans="1:65" s="2" customFormat="1" ht="33" customHeight="1">
      <c r="A232" s="34"/>
      <c r="B232" s="35"/>
      <c r="C232" s="187" t="s">
        <v>417</v>
      </c>
      <c r="D232" s="187" t="s">
        <v>144</v>
      </c>
      <c r="E232" s="188" t="s">
        <v>634</v>
      </c>
      <c r="F232" s="189" t="s">
        <v>635</v>
      </c>
      <c r="G232" s="190" t="s">
        <v>233</v>
      </c>
      <c r="H232" s="191">
        <v>5</v>
      </c>
      <c r="I232" s="192"/>
      <c r="J232" s="193">
        <f>ROUND(I232*H232,2)</f>
        <v>0</v>
      </c>
      <c r="K232" s="194"/>
      <c r="L232" s="39"/>
      <c r="M232" s="195" t="s">
        <v>1</v>
      </c>
      <c r="N232" s="196" t="s">
        <v>41</v>
      </c>
      <c r="O232" s="71"/>
      <c r="P232" s="197">
        <f>O232*H232</f>
        <v>0</v>
      </c>
      <c r="Q232" s="197">
        <v>1.6650000000000002E-2</v>
      </c>
      <c r="R232" s="197">
        <f>Q232*H232</f>
        <v>8.3250000000000005E-2</v>
      </c>
      <c r="S232" s="197">
        <v>0</v>
      </c>
      <c r="T232" s="19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216</v>
      </c>
      <c r="AT232" s="199" t="s">
        <v>144</v>
      </c>
      <c r="AU232" s="199" t="s">
        <v>86</v>
      </c>
      <c r="AY232" s="17" t="s">
        <v>141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84</v>
      </c>
      <c r="BK232" s="200">
        <f>ROUND(I232*H232,2)</f>
        <v>0</v>
      </c>
      <c r="BL232" s="17" t="s">
        <v>216</v>
      </c>
      <c r="BM232" s="199" t="s">
        <v>636</v>
      </c>
    </row>
    <row r="233" spans="1:65" s="12" customFormat="1" ht="22.9" customHeight="1">
      <c r="B233" s="171"/>
      <c r="C233" s="172"/>
      <c r="D233" s="173" t="s">
        <v>75</v>
      </c>
      <c r="E233" s="185" t="s">
        <v>637</v>
      </c>
      <c r="F233" s="185" t="s">
        <v>638</v>
      </c>
      <c r="G233" s="172"/>
      <c r="H233" s="172"/>
      <c r="I233" s="175"/>
      <c r="J233" s="186">
        <f>BK233</f>
        <v>0</v>
      </c>
      <c r="K233" s="172"/>
      <c r="L233" s="177"/>
      <c r="M233" s="178"/>
      <c r="N233" s="179"/>
      <c r="O233" s="179"/>
      <c r="P233" s="180">
        <f>SUM(P234:P257)</f>
        <v>0</v>
      </c>
      <c r="Q233" s="179"/>
      <c r="R233" s="180">
        <f>SUM(R234:R257)</f>
        <v>0.58400384000000005</v>
      </c>
      <c r="S233" s="179"/>
      <c r="T233" s="181">
        <f>SUM(T234:T257)</f>
        <v>0</v>
      </c>
      <c r="AR233" s="182" t="s">
        <v>86</v>
      </c>
      <c r="AT233" s="183" t="s">
        <v>75</v>
      </c>
      <c r="AU233" s="183" t="s">
        <v>84</v>
      </c>
      <c r="AY233" s="182" t="s">
        <v>141</v>
      </c>
      <c r="BK233" s="184">
        <f>SUM(BK234:BK257)</f>
        <v>0</v>
      </c>
    </row>
    <row r="234" spans="1:65" s="2" customFormat="1" ht="24.2" customHeight="1">
      <c r="A234" s="34"/>
      <c r="B234" s="35"/>
      <c r="C234" s="187" t="s">
        <v>421</v>
      </c>
      <c r="D234" s="187" t="s">
        <v>144</v>
      </c>
      <c r="E234" s="188" t="s">
        <v>639</v>
      </c>
      <c r="F234" s="189" t="s">
        <v>640</v>
      </c>
      <c r="G234" s="190" t="s">
        <v>147</v>
      </c>
      <c r="H234" s="191">
        <v>3.7320000000000002</v>
      </c>
      <c r="I234" s="192"/>
      <c r="J234" s="193">
        <f>ROUND(I234*H234,2)</f>
        <v>0</v>
      </c>
      <c r="K234" s="194"/>
      <c r="L234" s="39"/>
      <c r="M234" s="195" t="s">
        <v>1</v>
      </c>
      <c r="N234" s="196" t="s">
        <v>41</v>
      </c>
      <c r="O234" s="71"/>
      <c r="P234" s="197">
        <f>O234*H234</f>
        <v>0</v>
      </c>
      <c r="Q234" s="197">
        <v>4.8320000000000002E-2</v>
      </c>
      <c r="R234" s="197">
        <f>Q234*H234</f>
        <v>0.18033024000000003</v>
      </c>
      <c r="S234" s="197">
        <v>0</v>
      </c>
      <c r="T234" s="19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216</v>
      </c>
      <c r="AT234" s="199" t="s">
        <v>144</v>
      </c>
      <c r="AU234" s="199" t="s">
        <v>86</v>
      </c>
      <c r="AY234" s="17" t="s">
        <v>141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7" t="s">
        <v>84</v>
      </c>
      <c r="BK234" s="200">
        <f>ROUND(I234*H234,2)</f>
        <v>0</v>
      </c>
      <c r="BL234" s="17" t="s">
        <v>216</v>
      </c>
      <c r="BM234" s="199" t="s">
        <v>641</v>
      </c>
    </row>
    <row r="235" spans="1:65" s="13" customFormat="1">
      <c r="B235" s="201"/>
      <c r="C235" s="202"/>
      <c r="D235" s="203" t="s">
        <v>153</v>
      </c>
      <c r="E235" s="204" t="s">
        <v>1</v>
      </c>
      <c r="F235" s="205" t="s">
        <v>536</v>
      </c>
      <c r="G235" s="202"/>
      <c r="H235" s="204" t="s">
        <v>1</v>
      </c>
      <c r="I235" s="206"/>
      <c r="J235" s="202"/>
      <c r="K235" s="202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153</v>
      </c>
      <c r="AU235" s="211" t="s">
        <v>86</v>
      </c>
      <c r="AV235" s="13" t="s">
        <v>84</v>
      </c>
      <c r="AW235" s="13" t="s">
        <v>32</v>
      </c>
      <c r="AX235" s="13" t="s">
        <v>76</v>
      </c>
      <c r="AY235" s="211" t="s">
        <v>141</v>
      </c>
    </row>
    <row r="236" spans="1:65" s="14" customFormat="1">
      <c r="B236" s="212"/>
      <c r="C236" s="213"/>
      <c r="D236" s="203" t="s">
        <v>153</v>
      </c>
      <c r="E236" s="214" t="s">
        <v>1</v>
      </c>
      <c r="F236" s="215" t="s">
        <v>642</v>
      </c>
      <c r="G236" s="213"/>
      <c r="H236" s="216">
        <v>1.92</v>
      </c>
      <c r="I236" s="217"/>
      <c r="J236" s="213"/>
      <c r="K236" s="213"/>
      <c r="L236" s="218"/>
      <c r="M236" s="219"/>
      <c r="N236" s="220"/>
      <c r="O236" s="220"/>
      <c r="P236" s="220"/>
      <c r="Q236" s="220"/>
      <c r="R236" s="220"/>
      <c r="S236" s="220"/>
      <c r="T236" s="221"/>
      <c r="AT236" s="222" t="s">
        <v>153</v>
      </c>
      <c r="AU236" s="222" t="s">
        <v>86</v>
      </c>
      <c r="AV236" s="14" t="s">
        <v>86</v>
      </c>
      <c r="AW236" s="14" t="s">
        <v>32</v>
      </c>
      <c r="AX236" s="14" t="s">
        <v>76</v>
      </c>
      <c r="AY236" s="222" t="s">
        <v>141</v>
      </c>
    </row>
    <row r="237" spans="1:65" s="13" customFormat="1">
      <c r="B237" s="201"/>
      <c r="C237" s="202"/>
      <c r="D237" s="203" t="s">
        <v>153</v>
      </c>
      <c r="E237" s="204" t="s">
        <v>1</v>
      </c>
      <c r="F237" s="205" t="s">
        <v>539</v>
      </c>
      <c r="G237" s="202"/>
      <c r="H237" s="204" t="s">
        <v>1</v>
      </c>
      <c r="I237" s="206"/>
      <c r="J237" s="202"/>
      <c r="K237" s="202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153</v>
      </c>
      <c r="AU237" s="211" t="s">
        <v>86</v>
      </c>
      <c r="AV237" s="13" t="s">
        <v>84</v>
      </c>
      <c r="AW237" s="13" t="s">
        <v>32</v>
      </c>
      <c r="AX237" s="13" t="s">
        <v>76</v>
      </c>
      <c r="AY237" s="211" t="s">
        <v>141</v>
      </c>
    </row>
    <row r="238" spans="1:65" s="14" customFormat="1">
      <c r="B238" s="212"/>
      <c r="C238" s="213"/>
      <c r="D238" s="203" t="s">
        <v>153</v>
      </c>
      <c r="E238" s="214" t="s">
        <v>1</v>
      </c>
      <c r="F238" s="215" t="s">
        <v>643</v>
      </c>
      <c r="G238" s="213"/>
      <c r="H238" s="216">
        <v>1.8120000000000001</v>
      </c>
      <c r="I238" s="217"/>
      <c r="J238" s="213"/>
      <c r="K238" s="213"/>
      <c r="L238" s="218"/>
      <c r="M238" s="219"/>
      <c r="N238" s="220"/>
      <c r="O238" s="220"/>
      <c r="P238" s="220"/>
      <c r="Q238" s="220"/>
      <c r="R238" s="220"/>
      <c r="S238" s="220"/>
      <c r="T238" s="221"/>
      <c r="AT238" s="222" t="s">
        <v>153</v>
      </c>
      <c r="AU238" s="222" t="s">
        <v>86</v>
      </c>
      <c r="AV238" s="14" t="s">
        <v>86</v>
      </c>
      <c r="AW238" s="14" t="s">
        <v>32</v>
      </c>
      <c r="AX238" s="14" t="s">
        <v>76</v>
      </c>
      <c r="AY238" s="222" t="s">
        <v>141</v>
      </c>
    </row>
    <row r="239" spans="1:65" s="15" customFormat="1">
      <c r="B239" s="223"/>
      <c r="C239" s="224"/>
      <c r="D239" s="203" t="s">
        <v>153</v>
      </c>
      <c r="E239" s="225" t="s">
        <v>1</v>
      </c>
      <c r="F239" s="226" t="s">
        <v>212</v>
      </c>
      <c r="G239" s="224"/>
      <c r="H239" s="227">
        <v>3.7320000000000002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AT239" s="233" t="s">
        <v>153</v>
      </c>
      <c r="AU239" s="233" t="s">
        <v>86</v>
      </c>
      <c r="AV239" s="15" t="s">
        <v>148</v>
      </c>
      <c r="AW239" s="15" t="s">
        <v>32</v>
      </c>
      <c r="AX239" s="15" t="s">
        <v>84</v>
      </c>
      <c r="AY239" s="233" t="s">
        <v>141</v>
      </c>
    </row>
    <row r="240" spans="1:65" s="2" customFormat="1" ht="33" customHeight="1">
      <c r="A240" s="34"/>
      <c r="B240" s="35"/>
      <c r="C240" s="187" t="s">
        <v>425</v>
      </c>
      <c r="D240" s="187" t="s">
        <v>144</v>
      </c>
      <c r="E240" s="188" t="s">
        <v>644</v>
      </c>
      <c r="F240" s="189" t="s">
        <v>645</v>
      </c>
      <c r="G240" s="190" t="s">
        <v>147</v>
      </c>
      <c r="H240" s="191">
        <v>5.28</v>
      </c>
      <c r="I240" s="192"/>
      <c r="J240" s="193">
        <f>ROUND(I240*H240,2)</f>
        <v>0</v>
      </c>
      <c r="K240" s="194"/>
      <c r="L240" s="39"/>
      <c r="M240" s="195" t="s">
        <v>1</v>
      </c>
      <c r="N240" s="196" t="s">
        <v>41</v>
      </c>
      <c r="O240" s="71"/>
      <c r="P240" s="197">
        <f>O240*H240</f>
        <v>0</v>
      </c>
      <c r="Q240" s="197">
        <v>1.2880000000000001E-2</v>
      </c>
      <c r="R240" s="197">
        <f>Q240*H240</f>
        <v>6.8006400000000009E-2</v>
      </c>
      <c r="S240" s="197">
        <v>0</v>
      </c>
      <c r="T240" s="19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216</v>
      </c>
      <c r="AT240" s="199" t="s">
        <v>144</v>
      </c>
      <c r="AU240" s="199" t="s">
        <v>86</v>
      </c>
      <c r="AY240" s="17" t="s">
        <v>141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7" t="s">
        <v>84</v>
      </c>
      <c r="BK240" s="200">
        <f>ROUND(I240*H240,2)</f>
        <v>0</v>
      </c>
      <c r="BL240" s="17" t="s">
        <v>216</v>
      </c>
      <c r="BM240" s="199" t="s">
        <v>646</v>
      </c>
    </row>
    <row r="241" spans="1:65" s="13" customFormat="1">
      <c r="B241" s="201"/>
      <c r="C241" s="202"/>
      <c r="D241" s="203" t="s">
        <v>153</v>
      </c>
      <c r="E241" s="204" t="s">
        <v>1</v>
      </c>
      <c r="F241" s="205" t="s">
        <v>647</v>
      </c>
      <c r="G241" s="202"/>
      <c r="H241" s="204" t="s">
        <v>1</v>
      </c>
      <c r="I241" s="206"/>
      <c r="J241" s="202"/>
      <c r="K241" s="202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153</v>
      </c>
      <c r="AU241" s="211" t="s">
        <v>86</v>
      </c>
      <c r="AV241" s="13" t="s">
        <v>84</v>
      </c>
      <c r="AW241" s="13" t="s">
        <v>32</v>
      </c>
      <c r="AX241" s="13" t="s">
        <v>76</v>
      </c>
      <c r="AY241" s="211" t="s">
        <v>141</v>
      </c>
    </row>
    <row r="242" spans="1:65" s="14" customFormat="1">
      <c r="B242" s="212"/>
      <c r="C242" s="213"/>
      <c r="D242" s="203" t="s">
        <v>153</v>
      </c>
      <c r="E242" s="214" t="s">
        <v>1</v>
      </c>
      <c r="F242" s="215" t="s">
        <v>648</v>
      </c>
      <c r="G242" s="213"/>
      <c r="H242" s="216">
        <v>5.28</v>
      </c>
      <c r="I242" s="217"/>
      <c r="J242" s="213"/>
      <c r="K242" s="213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153</v>
      </c>
      <c r="AU242" s="222" t="s">
        <v>86</v>
      </c>
      <c r="AV242" s="14" t="s">
        <v>86</v>
      </c>
      <c r="AW242" s="14" t="s">
        <v>32</v>
      </c>
      <c r="AX242" s="14" t="s">
        <v>84</v>
      </c>
      <c r="AY242" s="222" t="s">
        <v>141</v>
      </c>
    </row>
    <row r="243" spans="1:65" s="2" customFormat="1" ht="24.2" customHeight="1">
      <c r="A243" s="34"/>
      <c r="B243" s="35"/>
      <c r="C243" s="187" t="s">
        <v>429</v>
      </c>
      <c r="D243" s="187" t="s">
        <v>144</v>
      </c>
      <c r="E243" s="188" t="s">
        <v>649</v>
      </c>
      <c r="F243" s="189" t="s">
        <v>650</v>
      </c>
      <c r="G243" s="190" t="s">
        <v>147</v>
      </c>
      <c r="H243" s="191">
        <v>19.440000000000001</v>
      </c>
      <c r="I243" s="192"/>
      <c r="J243" s="193">
        <f>ROUND(I243*H243,2)</f>
        <v>0</v>
      </c>
      <c r="K243" s="194"/>
      <c r="L243" s="39"/>
      <c r="M243" s="195" t="s">
        <v>1</v>
      </c>
      <c r="N243" s="196" t="s">
        <v>41</v>
      </c>
      <c r="O243" s="71"/>
      <c r="P243" s="197">
        <f>O243*H243</f>
        <v>0</v>
      </c>
      <c r="Q243" s="197">
        <v>1.6080000000000001E-2</v>
      </c>
      <c r="R243" s="197">
        <f>Q243*H243</f>
        <v>0.31259520000000002</v>
      </c>
      <c r="S243" s="197">
        <v>0</v>
      </c>
      <c r="T243" s="19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216</v>
      </c>
      <c r="AT243" s="199" t="s">
        <v>144</v>
      </c>
      <c r="AU243" s="199" t="s">
        <v>86</v>
      </c>
      <c r="AY243" s="17" t="s">
        <v>141</v>
      </c>
      <c r="BE243" s="200">
        <f>IF(N243="základní",J243,0)</f>
        <v>0</v>
      </c>
      <c r="BF243" s="200">
        <f>IF(N243="snížená",J243,0)</f>
        <v>0</v>
      </c>
      <c r="BG243" s="200">
        <f>IF(N243="zákl. přenesená",J243,0)</f>
        <v>0</v>
      </c>
      <c r="BH243" s="200">
        <f>IF(N243="sníž. přenesená",J243,0)</f>
        <v>0</v>
      </c>
      <c r="BI243" s="200">
        <f>IF(N243="nulová",J243,0)</f>
        <v>0</v>
      </c>
      <c r="BJ243" s="17" t="s">
        <v>84</v>
      </c>
      <c r="BK243" s="200">
        <f>ROUND(I243*H243,2)</f>
        <v>0</v>
      </c>
      <c r="BL243" s="17" t="s">
        <v>216</v>
      </c>
      <c r="BM243" s="199" t="s">
        <v>651</v>
      </c>
    </row>
    <row r="244" spans="1:65" s="13" customFormat="1">
      <c r="B244" s="201"/>
      <c r="C244" s="202"/>
      <c r="D244" s="203" t="s">
        <v>153</v>
      </c>
      <c r="E244" s="204" t="s">
        <v>1</v>
      </c>
      <c r="F244" s="205" t="s">
        <v>536</v>
      </c>
      <c r="G244" s="202"/>
      <c r="H244" s="204" t="s">
        <v>1</v>
      </c>
      <c r="I244" s="206"/>
      <c r="J244" s="202"/>
      <c r="K244" s="202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153</v>
      </c>
      <c r="AU244" s="211" t="s">
        <v>86</v>
      </c>
      <c r="AV244" s="13" t="s">
        <v>84</v>
      </c>
      <c r="AW244" s="13" t="s">
        <v>32</v>
      </c>
      <c r="AX244" s="13" t="s">
        <v>76</v>
      </c>
      <c r="AY244" s="211" t="s">
        <v>141</v>
      </c>
    </row>
    <row r="245" spans="1:65" s="14" customFormat="1">
      <c r="B245" s="212"/>
      <c r="C245" s="213"/>
      <c r="D245" s="203" t="s">
        <v>153</v>
      </c>
      <c r="E245" s="214" t="s">
        <v>1</v>
      </c>
      <c r="F245" s="215" t="s">
        <v>652</v>
      </c>
      <c r="G245" s="213"/>
      <c r="H245" s="216">
        <v>10.24</v>
      </c>
      <c r="I245" s="217"/>
      <c r="J245" s="213"/>
      <c r="K245" s="213"/>
      <c r="L245" s="218"/>
      <c r="M245" s="219"/>
      <c r="N245" s="220"/>
      <c r="O245" s="220"/>
      <c r="P245" s="220"/>
      <c r="Q245" s="220"/>
      <c r="R245" s="220"/>
      <c r="S245" s="220"/>
      <c r="T245" s="221"/>
      <c r="AT245" s="222" t="s">
        <v>153</v>
      </c>
      <c r="AU245" s="222" t="s">
        <v>86</v>
      </c>
      <c r="AV245" s="14" t="s">
        <v>86</v>
      </c>
      <c r="AW245" s="14" t="s">
        <v>32</v>
      </c>
      <c r="AX245" s="14" t="s">
        <v>76</v>
      </c>
      <c r="AY245" s="222" t="s">
        <v>141</v>
      </c>
    </row>
    <row r="246" spans="1:65" s="13" customFormat="1">
      <c r="B246" s="201"/>
      <c r="C246" s="202"/>
      <c r="D246" s="203" t="s">
        <v>153</v>
      </c>
      <c r="E246" s="204" t="s">
        <v>1</v>
      </c>
      <c r="F246" s="205" t="s">
        <v>539</v>
      </c>
      <c r="G246" s="202"/>
      <c r="H246" s="204" t="s">
        <v>1</v>
      </c>
      <c r="I246" s="206"/>
      <c r="J246" s="202"/>
      <c r="K246" s="202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153</v>
      </c>
      <c r="AU246" s="211" t="s">
        <v>86</v>
      </c>
      <c r="AV246" s="13" t="s">
        <v>84</v>
      </c>
      <c r="AW246" s="13" t="s">
        <v>32</v>
      </c>
      <c r="AX246" s="13" t="s">
        <v>76</v>
      </c>
      <c r="AY246" s="211" t="s">
        <v>141</v>
      </c>
    </row>
    <row r="247" spans="1:65" s="14" customFormat="1">
      <c r="B247" s="212"/>
      <c r="C247" s="213"/>
      <c r="D247" s="203" t="s">
        <v>153</v>
      </c>
      <c r="E247" s="214" t="s">
        <v>1</v>
      </c>
      <c r="F247" s="215" t="s">
        <v>653</v>
      </c>
      <c r="G247" s="213"/>
      <c r="H247" s="216">
        <v>9.1999999999999993</v>
      </c>
      <c r="I247" s="217"/>
      <c r="J247" s="213"/>
      <c r="K247" s="213"/>
      <c r="L247" s="218"/>
      <c r="M247" s="219"/>
      <c r="N247" s="220"/>
      <c r="O247" s="220"/>
      <c r="P247" s="220"/>
      <c r="Q247" s="220"/>
      <c r="R247" s="220"/>
      <c r="S247" s="220"/>
      <c r="T247" s="221"/>
      <c r="AT247" s="222" t="s">
        <v>153</v>
      </c>
      <c r="AU247" s="222" t="s">
        <v>86</v>
      </c>
      <c r="AV247" s="14" t="s">
        <v>86</v>
      </c>
      <c r="AW247" s="14" t="s">
        <v>32</v>
      </c>
      <c r="AX247" s="14" t="s">
        <v>76</v>
      </c>
      <c r="AY247" s="222" t="s">
        <v>141</v>
      </c>
    </row>
    <row r="248" spans="1:65" s="15" customFormat="1">
      <c r="B248" s="223"/>
      <c r="C248" s="224"/>
      <c r="D248" s="203" t="s">
        <v>153</v>
      </c>
      <c r="E248" s="225" t="s">
        <v>1</v>
      </c>
      <c r="F248" s="226" t="s">
        <v>212</v>
      </c>
      <c r="G248" s="224"/>
      <c r="H248" s="227">
        <v>19.440000000000001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AT248" s="233" t="s">
        <v>153</v>
      </c>
      <c r="AU248" s="233" t="s">
        <v>86</v>
      </c>
      <c r="AV248" s="15" t="s">
        <v>148</v>
      </c>
      <c r="AW248" s="15" t="s">
        <v>32</v>
      </c>
      <c r="AX248" s="15" t="s">
        <v>84</v>
      </c>
      <c r="AY248" s="233" t="s">
        <v>141</v>
      </c>
    </row>
    <row r="249" spans="1:65" s="2" customFormat="1" ht="21.75" customHeight="1">
      <c r="A249" s="34"/>
      <c r="B249" s="35"/>
      <c r="C249" s="187" t="s">
        <v>435</v>
      </c>
      <c r="D249" s="187" t="s">
        <v>144</v>
      </c>
      <c r="E249" s="188" t="s">
        <v>654</v>
      </c>
      <c r="F249" s="189" t="s">
        <v>655</v>
      </c>
      <c r="G249" s="190" t="s">
        <v>185</v>
      </c>
      <c r="H249" s="191">
        <v>4.4800000000000004</v>
      </c>
      <c r="I249" s="192"/>
      <c r="J249" s="193">
        <f>ROUND(I249*H249,2)</f>
        <v>0</v>
      </c>
      <c r="K249" s="194"/>
      <c r="L249" s="39"/>
      <c r="M249" s="195" t="s">
        <v>1</v>
      </c>
      <c r="N249" s="196" t="s">
        <v>41</v>
      </c>
      <c r="O249" s="71"/>
      <c r="P249" s="197">
        <f>O249*H249</f>
        <v>0</v>
      </c>
      <c r="Q249" s="197">
        <v>5.1500000000000001E-3</v>
      </c>
      <c r="R249" s="197">
        <f>Q249*H249</f>
        <v>2.3072000000000002E-2</v>
      </c>
      <c r="S249" s="197">
        <v>0</v>
      </c>
      <c r="T249" s="19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216</v>
      </c>
      <c r="AT249" s="199" t="s">
        <v>144</v>
      </c>
      <c r="AU249" s="199" t="s">
        <v>86</v>
      </c>
      <c r="AY249" s="17" t="s">
        <v>141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7" t="s">
        <v>84</v>
      </c>
      <c r="BK249" s="200">
        <f>ROUND(I249*H249,2)</f>
        <v>0</v>
      </c>
      <c r="BL249" s="17" t="s">
        <v>216</v>
      </c>
      <c r="BM249" s="199" t="s">
        <v>656</v>
      </c>
    </row>
    <row r="250" spans="1:65" s="13" customFormat="1">
      <c r="B250" s="201"/>
      <c r="C250" s="202"/>
      <c r="D250" s="203" t="s">
        <v>153</v>
      </c>
      <c r="E250" s="204" t="s">
        <v>1</v>
      </c>
      <c r="F250" s="205" t="s">
        <v>657</v>
      </c>
      <c r="G250" s="202"/>
      <c r="H250" s="204" t="s">
        <v>1</v>
      </c>
      <c r="I250" s="206"/>
      <c r="J250" s="202"/>
      <c r="K250" s="202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153</v>
      </c>
      <c r="AU250" s="211" t="s">
        <v>86</v>
      </c>
      <c r="AV250" s="13" t="s">
        <v>84</v>
      </c>
      <c r="AW250" s="13" t="s">
        <v>32</v>
      </c>
      <c r="AX250" s="13" t="s">
        <v>76</v>
      </c>
      <c r="AY250" s="211" t="s">
        <v>141</v>
      </c>
    </row>
    <row r="251" spans="1:65" s="14" customFormat="1">
      <c r="B251" s="212"/>
      <c r="C251" s="213"/>
      <c r="D251" s="203" t="s">
        <v>153</v>
      </c>
      <c r="E251" s="214" t="s">
        <v>1</v>
      </c>
      <c r="F251" s="215" t="s">
        <v>658</v>
      </c>
      <c r="G251" s="213"/>
      <c r="H251" s="216">
        <v>1.1200000000000001</v>
      </c>
      <c r="I251" s="217"/>
      <c r="J251" s="213"/>
      <c r="K251" s="213"/>
      <c r="L251" s="218"/>
      <c r="M251" s="219"/>
      <c r="N251" s="220"/>
      <c r="O251" s="220"/>
      <c r="P251" s="220"/>
      <c r="Q251" s="220"/>
      <c r="R251" s="220"/>
      <c r="S251" s="220"/>
      <c r="T251" s="221"/>
      <c r="AT251" s="222" t="s">
        <v>153</v>
      </c>
      <c r="AU251" s="222" t="s">
        <v>86</v>
      </c>
      <c r="AV251" s="14" t="s">
        <v>86</v>
      </c>
      <c r="AW251" s="14" t="s">
        <v>32</v>
      </c>
      <c r="AX251" s="14" t="s">
        <v>76</v>
      </c>
      <c r="AY251" s="222" t="s">
        <v>141</v>
      </c>
    </row>
    <row r="252" spans="1:65" s="14" customFormat="1">
      <c r="B252" s="212"/>
      <c r="C252" s="213"/>
      <c r="D252" s="203" t="s">
        <v>153</v>
      </c>
      <c r="E252" s="214" t="s">
        <v>1</v>
      </c>
      <c r="F252" s="215" t="s">
        <v>658</v>
      </c>
      <c r="G252" s="213"/>
      <c r="H252" s="216">
        <v>1.1200000000000001</v>
      </c>
      <c r="I252" s="217"/>
      <c r="J252" s="213"/>
      <c r="K252" s="213"/>
      <c r="L252" s="218"/>
      <c r="M252" s="219"/>
      <c r="N252" s="220"/>
      <c r="O252" s="220"/>
      <c r="P252" s="220"/>
      <c r="Q252" s="220"/>
      <c r="R252" s="220"/>
      <c r="S252" s="220"/>
      <c r="T252" s="221"/>
      <c r="AT252" s="222" t="s">
        <v>153</v>
      </c>
      <c r="AU252" s="222" t="s">
        <v>86</v>
      </c>
      <c r="AV252" s="14" t="s">
        <v>86</v>
      </c>
      <c r="AW252" s="14" t="s">
        <v>32</v>
      </c>
      <c r="AX252" s="14" t="s">
        <v>76</v>
      </c>
      <c r="AY252" s="222" t="s">
        <v>141</v>
      </c>
    </row>
    <row r="253" spans="1:65" s="14" customFormat="1">
      <c r="B253" s="212"/>
      <c r="C253" s="213"/>
      <c r="D253" s="203" t="s">
        <v>153</v>
      </c>
      <c r="E253" s="214" t="s">
        <v>1</v>
      </c>
      <c r="F253" s="215" t="s">
        <v>658</v>
      </c>
      <c r="G253" s="213"/>
      <c r="H253" s="216">
        <v>1.1200000000000001</v>
      </c>
      <c r="I253" s="217"/>
      <c r="J253" s="213"/>
      <c r="K253" s="213"/>
      <c r="L253" s="218"/>
      <c r="M253" s="219"/>
      <c r="N253" s="220"/>
      <c r="O253" s="220"/>
      <c r="P253" s="220"/>
      <c r="Q253" s="220"/>
      <c r="R253" s="220"/>
      <c r="S253" s="220"/>
      <c r="T253" s="221"/>
      <c r="AT253" s="222" t="s">
        <v>153</v>
      </c>
      <c r="AU253" s="222" t="s">
        <v>86</v>
      </c>
      <c r="AV253" s="14" t="s">
        <v>86</v>
      </c>
      <c r="AW253" s="14" t="s">
        <v>32</v>
      </c>
      <c r="AX253" s="14" t="s">
        <v>76</v>
      </c>
      <c r="AY253" s="222" t="s">
        <v>141</v>
      </c>
    </row>
    <row r="254" spans="1:65" s="14" customFormat="1">
      <c r="B254" s="212"/>
      <c r="C254" s="213"/>
      <c r="D254" s="203" t="s">
        <v>153</v>
      </c>
      <c r="E254" s="214" t="s">
        <v>1</v>
      </c>
      <c r="F254" s="215" t="s">
        <v>658</v>
      </c>
      <c r="G254" s="213"/>
      <c r="H254" s="216">
        <v>1.1200000000000001</v>
      </c>
      <c r="I254" s="217"/>
      <c r="J254" s="213"/>
      <c r="K254" s="213"/>
      <c r="L254" s="218"/>
      <c r="M254" s="219"/>
      <c r="N254" s="220"/>
      <c r="O254" s="220"/>
      <c r="P254" s="220"/>
      <c r="Q254" s="220"/>
      <c r="R254" s="220"/>
      <c r="S254" s="220"/>
      <c r="T254" s="221"/>
      <c r="AT254" s="222" t="s">
        <v>153</v>
      </c>
      <c r="AU254" s="222" t="s">
        <v>86</v>
      </c>
      <c r="AV254" s="14" t="s">
        <v>86</v>
      </c>
      <c r="AW254" s="14" t="s">
        <v>32</v>
      </c>
      <c r="AX254" s="14" t="s">
        <v>76</v>
      </c>
      <c r="AY254" s="222" t="s">
        <v>141</v>
      </c>
    </row>
    <row r="255" spans="1:65" s="15" customFormat="1">
      <c r="B255" s="223"/>
      <c r="C255" s="224"/>
      <c r="D255" s="203" t="s">
        <v>153</v>
      </c>
      <c r="E255" s="225" t="s">
        <v>1</v>
      </c>
      <c r="F255" s="226" t="s">
        <v>212</v>
      </c>
      <c r="G255" s="224"/>
      <c r="H255" s="227">
        <v>4.4800000000000004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AT255" s="233" t="s">
        <v>153</v>
      </c>
      <c r="AU255" s="233" t="s">
        <v>86</v>
      </c>
      <c r="AV255" s="15" t="s">
        <v>148</v>
      </c>
      <c r="AW255" s="15" t="s">
        <v>32</v>
      </c>
      <c r="AX255" s="15" t="s">
        <v>84</v>
      </c>
      <c r="AY255" s="233" t="s">
        <v>141</v>
      </c>
    </row>
    <row r="256" spans="1:65" s="2" customFormat="1" ht="24.2" customHeight="1">
      <c r="A256" s="34"/>
      <c r="B256" s="35"/>
      <c r="C256" s="187" t="s">
        <v>439</v>
      </c>
      <c r="D256" s="187" t="s">
        <v>144</v>
      </c>
      <c r="E256" s="188" t="s">
        <v>659</v>
      </c>
      <c r="F256" s="189" t="s">
        <v>660</v>
      </c>
      <c r="G256" s="190" t="s">
        <v>269</v>
      </c>
      <c r="H256" s="191">
        <v>0.58399999999999996</v>
      </c>
      <c r="I256" s="192"/>
      <c r="J256" s="193">
        <f>ROUND(I256*H256,2)</f>
        <v>0</v>
      </c>
      <c r="K256" s="194"/>
      <c r="L256" s="39"/>
      <c r="M256" s="195" t="s">
        <v>1</v>
      </c>
      <c r="N256" s="196" t="s">
        <v>41</v>
      </c>
      <c r="O256" s="71"/>
      <c r="P256" s="197">
        <f>O256*H256</f>
        <v>0</v>
      </c>
      <c r="Q256" s="197">
        <v>0</v>
      </c>
      <c r="R256" s="197">
        <f>Q256*H256</f>
        <v>0</v>
      </c>
      <c r="S256" s="197">
        <v>0</v>
      </c>
      <c r="T256" s="19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9" t="s">
        <v>216</v>
      </c>
      <c r="AT256" s="199" t="s">
        <v>144</v>
      </c>
      <c r="AU256" s="199" t="s">
        <v>86</v>
      </c>
      <c r="AY256" s="17" t="s">
        <v>141</v>
      </c>
      <c r="BE256" s="200">
        <f>IF(N256="základní",J256,0)</f>
        <v>0</v>
      </c>
      <c r="BF256" s="200">
        <f>IF(N256="snížená",J256,0)</f>
        <v>0</v>
      </c>
      <c r="BG256" s="200">
        <f>IF(N256="zákl. přenesená",J256,0)</f>
        <v>0</v>
      </c>
      <c r="BH256" s="200">
        <f>IF(N256="sníž. přenesená",J256,0)</f>
        <v>0</v>
      </c>
      <c r="BI256" s="200">
        <f>IF(N256="nulová",J256,0)</f>
        <v>0</v>
      </c>
      <c r="BJ256" s="17" t="s">
        <v>84</v>
      </c>
      <c r="BK256" s="200">
        <f>ROUND(I256*H256,2)</f>
        <v>0</v>
      </c>
      <c r="BL256" s="17" t="s">
        <v>216</v>
      </c>
      <c r="BM256" s="199" t="s">
        <v>661</v>
      </c>
    </row>
    <row r="257" spans="1:65" s="2" customFormat="1" ht="24.2" customHeight="1">
      <c r="A257" s="34"/>
      <c r="B257" s="35"/>
      <c r="C257" s="187" t="s">
        <v>443</v>
      </c>
      <c r="D257" s="187" t="s">
        <v>144</v>
      </c>
      <c r="E257" s="188" t="s">
        <v>662</v>
      </c>
      <c r="F257" s="189" t="s">
        <v>663</v>
      </c>
      <c r="G257" s="190" t="s">
        <v>269</v>
      </c>
      <c r="H257" s="191">
        <v>0.58399999999999996</v>
      </c>
      <c r="I257" s="192"/>
      <c r="J257" s="193">
        <f>ROUND(I257*H257,2)</f>
        <v>0</v>
      </c>
      <c r="K257" s="194"/>
      <c r="L257" s="39"/>
      <c r="M257" s="195" t="s">
        <v>1</v>
      </c>
      <c r="N257" s="196" t="s">
        <v>41</v>
      </c>
      <c r="O257" s="71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216</v>
      </c>
      <c r="AT257" s="199" t="s">
        <v>144</v>
      </c>
      <c r="AU257" s="199" t="s">
        <v>86</v>
      </c>
      <c r="AY257" s="17" t="s">
        <v>141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84</v>
      </c>
      <c r="BK257" s="200">
        <f>ROUND(I257*H257,2)</f>
        <v>0</v>
      </c>
      <c r="BL257" s="17" t="s">
        <v>216</v>
      </c>
      <c r="BM257" s="199" t="s">
        <v>664</v>
      </c>
    </row>
    <row r="258" spans="1:65" s="12" customFormat="1" ht="22.9" customHeight="1">
      <c r="B258" s="171"/>
      <c r="C258" s="172"/>
      <c r="D258" s="173" t="s">
        <v>75</v>
      </c>
      <c r="E258" s="185" t="s">
        <v>399</v>
      </c>
      <c r="F258" s="185" t="s">
        <v>400</v>
      </c>
      <c r="G258" s="172"/>
      <c r="H258" s="172"/>
      <c r="I258" s="175"/>
      <c r="J258" s="186">
        <f>BK258</f>
        <v>0</v>
      </c>
      <c r="K258" s="172"/>
      <c r="L258" s="177"/>
      <c r="M258" s="178"/>
      <c r="N258" s="179"/>
      <c r="O258" s="179"/>
      <c r="P258" s="180">
        <f>P259</f>
        <v>0</v>
      </c>
      <c r="Q258" s="179"/>
      <c r="R258" s="180">
        <f>R259</f>
        <v>0</v>
      </c>
      <c r="S258" s="179"/>
      <c r="T258" s="181">
        <f>T259</f>
        <v>7.2000000000000008E-2</v>
      </c>
      <c r="AR258" s="182" t="s">
        <v>86</v>
      </c>
      <c r="AT258" s="183" t="s">
        <v>75</v>
      </c>
      <c r="AU258" s="183" t="s">
        <v>84</v>
      </c>
      <c r="AY258" s="182" t="s">
        <v>141</v>
      </c>
      <c r="BK258" s="184">
        <f>BK259</f>
        <v>0</v>
      </c>
    </row>
    <row r="259" spans="1:65" s="2" customFormat="1" ht="16.5" customHeight="1">
      <c r="A259" s="34"/>
      <c r="B259" s="35"/>
      <c r="C259" s="187" t="s">
        <v>447</v>
      </c>
      <c r="D259" s="187" t="s">
        <v>144</v>
      </c>
      <c r="E259" s="188" t="s">
        <v>402</v>
      </c>
      <c r="F259" s="189" t="s">
        <v>403</v>
      </c>
      <c r="G259" s="190" t="s">
        <v>333</v>
      </c>
      <c r="H259" s="191">
        <v>3</v>
      </c>
      <c r="I259" s="192"/>
      <c r="J259" s="193">
        <f>ROUND(I259*H259,2)</f>
        <v>0</v>
      </c>
      <c r="K259" s="194"/>
      <c r="L259" s="39"/>
      <c r="M259" s="195" t="s">
        <v>1</v>
      </c>
      <c r="N259" s="196" t="s">
        <v>41</v>
      </c>
      <c r="O259" s="71"/>
      <c r="P259" s="197">
        <f>O259*H259</f>
        <v>0</v>
      </c>
      <c r="Q259" s="197">
        <v>0</v>
      </c>
      <c r="R259" s="197">
        <f>Q259*H259</f>
        <v>0</v>
      </c>
      <c r="S259" s="197">
        <v>2.4E-2</v>
      </c>
      <c r="T259" s="198">
        <f>S259*H259</f>
        <v>7.2000000000000008E-2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9" t="s">
        <v>216</v>
      </c>
      <c r="AT259" s="199" t="s">
        <v>144</v>
      </c>
      <c r="AU259" s="199" t="s">
        <v>86</v>
      </c>
      <c r="AY259" s="17" t="s">
        <v>141</v>
      </c>
      <c r="BE259" s="200">
        <f>IF(N259="základní",J259,0)</f>
        <v>0</v>
      </c>
      <c r="BF259" s="200">
        <f>IF(N259="snížená",J259,0)</f>
        <v>0</v>
      </c>
      <c r="BG259" s="200">
        <f>IF(N259="zákl. přenesená",J259,0)</f>
        <v>0</v>
      </c>
      <c r="BH259" s="200">
        <f>IF(N259="sníž. přenesená",J259,0)</f>
        <v>0</v>
      </c>
      <c r="BI259" s="200">
        <f>IF(N259="nulová",J259,0)</f>
        <v>0</v>
      </c>
      <c r="BJ259" s="17" t="s">
        <v>84</v>
      </c>
      <c r="BK259" s="200">
        <f>ROUND(I259*H259,2)</f>
        <v>0</v>
      </c>
      <c r="BL259" s="17" t="s">
        <v>216</v>
      </c>
      <c r="BM259" s="199" t="s">
        <v>665</v>
      </c>
    </row>
    <row r="260" spans="1:65" s="12" customFormat="1" ht="22.9" customHeight="1">
      <c r="B260" s="171"/>
      <c r="C260" s="172"/>
      <c r="D260" s="173" t="s">
        <v>75</v>
      </c>
      <c r="E260" s="185" t="s">
        <v>405</v>
      </c>
      <c r="F260" s="185" t="s">
        <v>406</v>
      </c>
      <c r="G260" s="172"/>
      <c r="H260" s="172"/>
      <c r="I260" s="175"/>
      <c r="J260" s="186">
        <f>BK260</f>
        <v>0</v>
      </c>
      <c r="K260" s="172"/>
      <c r="L260" s="177"/>
      <c r="M260" s="178"/>
      <c r="N260" s="179"/>
      <c r="O260" s="179"/>
      <c r="P260" s="180">
        <f>SUM(P261:P285)</f>
        <v>0</v>
      </c>
      <c r="Q260" s="179"/>
      <c r="R260" s="180">
        <f>SUM(R261:R285)</f>
        <v>0.65414640000000002</v>
      </c>
      <c r="S260" s="179"/>
      <c r="T260" s="181">
        <f>SUM(T261:T285)</f>
        <v>1.6168248000000001</v>
      </c>
      <c r="AR260" s="182" t="s">
        <v>86</v>
      </c>
      <c r="AT260" s="183" t="s">
        <v>75</v>
      </c>
      <c r="AU260" s="183" t="s">
        <v>84</v>
      </c>
      <c r="AY260" s="182" t="s">
        <v>141</v>
      </c>
      <c r="BK260" s="184">
        <f>SUM(BK261:BK285)</f>
        <v>0</v>
      </c>
    </row>
    <row r="261" spans="1:65" s="2" customFormat="1" ht="24.2" customHeight="1">
      <c r="A261" s="34"/>
      <c r="B261" s="35"/>
      <c r="C261" s="187" t="s">
        <v>453</v>
      </c>
      <c r="D261" s="187" t="s">
        <v>144</v>
      </c>
      <c r="E261" s="188" t="s">
        <v>413</v>
      </c>
      <c r="F261" s="189" t="s">
        <v>414</v>
      </c>
      <c r="G261" s="190" t="s">
        <v>147</v>
      </c>
      <c r="H261" s="191">
        <v>19.440000000000001</v>
      </c>
      <c r="I261" s="192"/>
      <c r="J261" s="193">
        <f>ROUND(I261*H261,2)</f>
        <v>0</v>
      </c>
      <c r="K261" s="194"/>
      <c r="L261" s="39"/>
      <c r="M261" s="195" t="s">
        <v>1</v>
      </c>
      <c r="N261" s="196" t="s">
        <v>41</v>
      </c>
      <c r="O261" s="71"/>
      <c r="P261" s="197">
        <f>O261*H261</f>
        <v>0</v>
      </c>
      <c r="Q261" s="197">
        <v>0</v>
      </c>
      <c r="R261" s="197">
        <f>Q261*H261</f>
        <v>0</v>
      </c>
      <c r="S261" s="197">
        <v>8.3169999999999994E-2</v>
      </c>
      <c r="T261" s="198">
        <f>S261*H261</f>
        <v>1.6168248000000001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9" t="s">
        <v>216</v>
      </c>
      <c r="AT261" s="199" t="s">
        <v>144</v>
      </c>
      <c r="AU261" s="199" t="s">
        <v>86</v>
      </c>
      <c r="AY261" s="17" t="s">
        <v>141</v>
      </c>
      <c r="BE261" s="200">
        <f>IF(N261="základní",J261,0)</f>
        <v>0</v>
      </c>
      <c r="BF261" s="200">
        <f>IF(N261="snížená",J261,0)</f>
        <v>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17" t="s">
        <v>84</v>
      </c>
      <c r="BK261" s="200">
        <f>ROUND(I261*H261,2)</f>
        <v>0</v>
      </c>
      <c r="BL261" s="17" t="s">
        <v>216</v>
      </c>
      <c r="BM261" s="199" t="s">
        <v>666</v>
      </c>
    </row>
    <row r="262" spans="1:65" s="13" customFormat="1">
      <c r="B262" s="201"/>
      <c r="C262" s="202"/>
      <c r="D262" s="203" t="s">
        <v>153</v>
      </c>
      <c r="E262" s="204" t="s">
        <v>1</v>
      </c>
      <c r="F262" s="205" t="s">
        <v>536</v>
      </c>
      <c r="G262" s="202"/>
      <c r="H262" s="204" t="s">
        <v>1</v>
      </c>
      <c r="I262" s="206"/>
      <c r="J262" s="202"/>
      <c r="K262" s="202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153</v>
      </c>
      <c r="AU262" s="211" t="s">
        <v>86</v>
      </c>
      <c r="AV262" s="13" t="s">
        <v>84</v>
      </c>
      <c r="AW262" s="13" t="s">
        <v>32</v>
      </c>
      <c r="AX262" s="13" t="s">
        <v>76</v>
      </c>
      <c r="AY262" s="211" t="s">
        <v>141</v>
      </c>
    </row>
    <row r="263" spans="1:65" s="14" customFormat="1">
      <c r="B263" s="212"/>
      <c r="C263" s="213"/>
      <c r="D263" s="203" t="s">
        <v>153</v>
      </c>
      <c r="E263" s="214" t="s">
        <v>1</v>
      </c>
      <c r="F263" s="215" t="s">
        <v>652</v>
      </c>
      <c r="G263" s="213"/>
      <c r="H263" s="216">
        <v>10.24</v>
      </c>
      <c r="I263" s="217"/>
      <c r="J263" s="213"/>
      <c r="K263" s="213"/>
      <c r="L263" s="218"/>
      <c r="M263" s="219"/>
      <c r="N263" s="220"/>
      <c r="O263" s="220"/>
      <c r="P263" s="220"/>
      <c r="Q263" s="220"/>
      <c r="R263" s="220"/>
      <c r="S263" s="220"/>
      <c r="T263" s="221"/>
      <c r="AT263" s="222" t="s">
        <v>153</v>
      </c>
      <c r="AU263" s="222" t="s">
        <v>86</v>
      </c>
      <c r="AV263" s="14" t="s">
        <v>86</v>
      </c>
      <c r="AW263" s="14" t="s">
        <v>32</v>
      </c>
      <c r="AX263" s="14" t="s">
        <v>76</v>
      </c>
      <c r="AY263" s="222" t="s">
        <v>141</v>
      </c>
    </row>
    <row r="264" spans="1:65" s="13" customFormat="1">
      <c r="B264" s="201"/>
      <c r="C264" s="202"/>
      <c r="D264" s="203" t="s">
        <v>153</v>
      </c>
      <c r="E264" s="204" t="s">
        <v>1</v>
      </c>
      <c r="F264" s="205" t="s">
        <v>539</v>
      </c>
      <c r="G264" s="202"/>
      <c r="H264" s="204" t="s">
        <v>1</v>
      </c>
      <c r="I264" s="206"/>
      <c r="J264" s="202"/>
      <c r="K264" s="202"/>
      <c r="L264" s="207"/>
      <c r="M264" s="208"/>
      <c r="N264" s="209"/>
      <c r="O264" s="209"/>
      <c r="P264" s="209"/>
      <c r="Q264" s="209"/>
      <c r="R264" s="209"/>
      <c r="S264" s="209"/>
      <c r="T264" s="210"/>
      <c r="AT264" s="211" t="s">
        <v>153</v>
      </c>
      <c r="AU264" s="211" t="s">
        <v>86</v>
      </c>
      <c r="AV264" s="13" t="s">
        <v>84</v>
      </c>
      <c r="AW264" s="13" t="s">
        <v>32</v>
      </c>
      <c r="AX264" s="13" t="s">
        <v>76</v>
      </c>
      <c r="AY264" s="211" t="s">
        <v>141</v>
      </c>
    </row>
    <row r="265" spans="1:65" s="14" customFormat="1">
      <c r="B265" s="212"/>
      <c r="C265" s="213"/>
      <c r="D265" s="203" t="s">
        <v>153</v>
      </c>
      <c r="E265" s="214" t="s">
        <v>1</v>
      </c>
      <c r="F265" s="215" t="s">
        <v>653</v>
      </c>
      <c r="G265" s="213"/>
      <c r="H265" s="216">
        <v>9.1999999999999993</v>
      </c>
      <c r="I265" s="217"/>
      <c r="J265" s="213"/>
      <c r="K265" s="213"/>
      <c r="L265" s="218"/>
      <c r="M265" s="219"/>
      <c r="N265" s="220"/>
      <c r="O265" s="220"/>
      <c r="P265" s="220"/>
      <c r="Q265" s="220"/>
      <c r="R265" s="220"/>
      <c r="S265" s="220"/>
      <c r="T265" s="221"/>
      <c r="AT265" s="222" t="s">
        <v>153</v>
      </c>
      <c r="AU265" s="222" t="s">
        <v>86</v>
      </c>
      <c r="AV265" s="14" t="s">
        <v>86</v>
      </c>
      <c r="AW265" s="14" t="s">
        <v>32</v>
      </c>
      <c r="AX265" s="14" t="s">
        <v>76</v>
      </c>
      <c r="AY265" s="222" t="s">
        <v>141</v>
      </c>
    </row>
    <row r="266" spans="1:65" s="15" customFormat="1">
      <c r="B266" s="223"/>
      <c r="C266" s="224"/>
      <c r="D266" s="203" t="s">
        <v>153</v>
      </c>
      <c r="E266" s="225" t="s">
        <v>1</v>
      </c>
      <c r="F266" s="226" t="s">
        <v>212</v>
      </c>
      <c r="G266" s="224"/>
      <c r="H266" s="227">
        <v>19.440000000000001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AT266" s="233" t="s">
        <v>153</v>
      </c>
      <c r="AU266" s="233" t="s">
        <v>86</v>
      </c>
      <c r="AV266" s="15" t="s">
        <v>148</v>
      </c>
      <c r="AW266" s="15" t="s">
        <v>32</v>
      </c>
      <c r="AX266" s="15" t="s">
        <v>84</v>
      </c>
      <c r="AY266" s="233" t="s">
        <v>141</v>
      </c>
    </row>
    <row r="267" spans="1:65" s="2" customFormat="1" ht="16.5" customHeight="1">
      <c r="A267" s="34"/>
      <c r="B267" s="35"/>
      <c r="C267" s="187" t="s">
        <v>457</v>
      </c>
      <c r="D267" s="187" t="s">
        <v>144</v>
      </c>
      <c r="E267" s="188" t="s">
        <v>418</v>
      </c>
      <c r="F267" s="189" t="s">
        <v>419</v>
      </c>
      <c r="G267" s="190" t="s">
        <v>147</v>
      </c>
      <c r="H267" s="191">
        <v>19.440000000000001</v>
      </c>
      <c r="I267" s="192"/>
      <c r="J267" s="193">
        <f>ROUND(I267*H267,2)</f>
        <v>0</v>
      </c>
      <c r="K267" s="194"/>
      <c r="L267" s="39"/>
      <c r="M267" s="195" t="s">
        <v>1</v>
      </c>
      <c r="N267" s="196" t="s">
        <v>41</v>
      </c>
      <c r="O267" s="71"/>
      <c r="P267" s="197">
        <f>O267*H267</f>
        <v>0</v>
      </c>
      <c r="Q267" s="197">
        <v>0</v>
      </c>
      <c r="R267" s="197">
        <f>Q267*H267</f>
        <v>0</v>
      </c>
      <c r="S267" s="197">
        <v>0</v>
      </c>
      <c r="T267" s="19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9" t="s">
        <v>216</v>
      </c>
      <c r="AT267" s="199" t="s">
        <v>144</v>
      </c>
      <c r="AU267" s="199" t="s">
        <v>86</v>
      </c>
      <c r="AY267" s="17" t="s">
        <v>141</v>
      </c>
      <c r="BE267" s="200">
        <f>IF(N267="základní",J267,0)</f>
        <v>0</v>
      </c>
      <c r="BF267" s="200">
        <f>IF(N267="snížená",J267,0)</f>
        <v>0</v>
      </c>
      <c r="BG267" s="200">
        <f>IF(N267="zákl. přenesená",J267,0)</f>
        <v>0</v>
      </c>
      <c r="BH267" s="200">
        <f>IF(N267="sníž. přenesená",J267,0)</f>
        <v>0</v>
      </c>
      <c r="BI267" s="200">
        <f>IF(N267="nulová",J267,0)</f>
        <v>0</v>
      </c>
      <c r="BJ267" s="17" t="s">
        <v>84</v>
      </c>
      <c r="BK267" s="200">
        <f>ROUND(I267*H267,2)</f>
        <v>0</v>
      </c>
      <c r="BL267" s="17" t="s">
        <v>216</v>
      </c>
      <c r="BM267" s="199" t="s">
        <v>667</v>
      </c>
    </row>
    <row r="268" spans="1:65" s="2" customFormat="1" ht="16.5" customHeight="1">
      <c r="A268" s="34"/>
      <c r="B268" s="35"/>
      <c r="C268" s="187" t="s">
        <v>462</v>
      </c>
      <c r="D268" s="187" t="s">
        <v>144</v>
      </c>
      <c r="E268" s="188" t="s">
        <v>422</v>
      </c>
      <c r="F268" s="189" t="s">
        <v>423</v>
      </c>
      <c r="G268" s="190" t="s">
        <v>147</v>
      </c>
      <c r="H268" s="191">
        <v>19.440000000000001</v>
      </c>
      <c r="I268" s="192"/>
      <c r="J268" s="193">
        <f>ROUND(I268*H268,2)</f>
        <v>0</v>
      </c>
      <c r="K268" s="194"/>
      <c r="L268" s="39"/>
      <c r="M268" s="195" t="s">
        <v>1</v>
      </c>
      <c r="N268" s="196" t="s">
        <v>41</v>
      </c>
      <c r="O268" s="71"/>
      <c r="P268" s="197">
        <f>O268*H268</f>
        <v>0</v>
      </c>
      <c r="Q268" s="197">
        <v>2.9999999999999997E-4</v>
      </c>
      <c r="R268" s="197">
        <f>Q268*H268</f>
        <v>5.8319999999999995E-3</v>
      </c>
      <c r="S268" s="197">
        <v>0</v>
      </c>
      <c r="T268" s="19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9" t="s">
        <v>216</v>
      </c>
      <c r="AT268" s="199" t="s">
        <v>144</v>
      </c>
      <c r="AU268" s="199" t="s">
        <v>86</v>
      </c>
      <c r="AY268" s="17" t="s">
        <v>141</v>
      </c>
      <c r="BE268" s="200">
        <f>IF(N268="základní",J268,0)</f>
        <v>0</v>
      </c>
      <c r="BF268" s="200">
        <f>IF(N268="snížená",J268,0)</f>
        <v>0</v>
      </c>
      <c r="BG268" s="200">
        <f>IF(N268="zákl. přenesená",J268,0)</f>
        <v>0</v>
      </c>
      <c r="BH268" s="200">
        <f>IF(N268="sníž. přenesená",J268,0)</f>
        <v>0</v>
      </c>
      <c r="BI268" s="200">
        <f>IF(N268="nulová",J268,0)</f>
        <v>0</v>
      </c>
      <c r="BJ268" s="17" t="s">
        <v>84</v>
      </c>
      <c r="BK268" s="200">
        <f>ROUND(I268*H268,2)</f>
        <v>0</v>
      </c>
      <c r="BL268" s="17" t="s">
        <v>216</v>
      </c>
      <c r="BM268" s="199" t="s">
        <v>668</v>
      </c>
    </row>
    <row r="269" spans="1:65" s="2" customFormat="1" ht="37.9" customHeight="1">
      <c r="A269" s="34"/>
      <c r="B269" s="35"/>
      <c r="C269" s="187" t="s">
        <v>469</v>
      </c>
      <c r="D269" s="187" t="s">
        <v>144</v>
      </c>
      <c r="E269" s="188" t="s">
        <v>426</v>
      </c>
      <c r="F269" s="189" t="s">
        <v>427</v>
      </c>
      <c r="G269" s="190" t="s">
        <v>147</v>
      </c>
      <c r="H269" s="191">
        <v>19.440000000000001</v>
      </c>
      <c r="I269" s="192"/>
      <c r="J269" s="193">
        <f>ROUND(I269*H269,2)</f>
        <v>0</v>
      </c>
      <c r="K269" s="194"/>
      <c r="L269" s="39"/>
      <c r="M269" s="195" t="s">
        <v>1</v>
      </c>
      <c r="N269" s="196" t="s">
        <v>41</v>
      </c>
      <c r="O269" s="71"/>
      <c r="P269" s="197">
        <f>O269*H269</f>
        <v>0</v>
      </c>
      <c r="Q269" s="197">
        <v>6.8900000000000003E-3</v>
      </c>
      <c r="R269" s="197">
        <f>Q269*H269</f>
        <v>0.13394160000000002</v>
      </c>
      <c r="S269" s="197">
        <v>0</v>
      </c>
      <c r="T269" s="19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9" t="s">
        <v>216</v>
      </c>
      <c r="AT269" s="199" t="s">
        <v>144</v>
      </c>
      <c r="AU269" s="199" t="s">
        <v>86</v>
      </c>
      <c r="AY269" s="17" t="s">
        <v>141</v>
      </c>
      <c r="BE269" s="200">
        <f>IF(N269="základní",J269,0)</f>
        <v>0</v>
      </c>
      <c r="BF269" s="200">
        <f>IF(N269="snížená",J269,0)</f>
        <v>0</v>
      </c>
      <c r="BG269" s="200">
        <f>IF(N269="zákl. přenesená",J269,0)</f>
        <v>0</v>
      </c>
      <c r="BH269" s="200">
        <f>IF(N269="sníž. přenesená",J269,0)</f>
        <v>0</v>
      </c>
      <c r="BI269" s="200">
        <f>IF(N269="nulová",J269,0)</f>
        <v>0</v>
      </c>
      <c r="BJ269" s="17" t="s">
        <v>84</v>
      </c>
      <c r="BK269" s="200">
        <f>ROUND(I269*H269,2)</f>
        <v>0</v>
      </c>
      <c r="BL269" s="17" t="s">
        <v>216</v>
      </c>
      <c r="BM269" s="199" t="s">
        <v>669</v>
      </c>
    </row>
    <row r="270" spans="1:65" s="13" customFormat="1">
      <c r="B270" s="201"/>
      <c r="C270" s="202"/>
      <c r="D270" s="203" t="s">
        <v>153</v>
      </c>
      <c r="E270" s="204" t="s">
        <v>1</v>
      </c>
      <c r="F270" s="205" t="s">
        <v>536</v>
      </c>
      <c r="G270" s="202"/>
      <c r="H270" s="204" t="s">
        <v>1</v>
      </c>
      <c r="I270" s="206"/>
      <c r="J270" s="202"/>
      <c r="K270" s="202"/>
      <c r="L270" s="207"/>
      <c r="M270" s="208"/>
      <c r="N270" s="209"/>
      <c r="O270" s="209"/>
      <c r="P270" s="209"/>
      <c r="Q270" s="209"/>
      <c r="R270" s="209"/>
      <c r="S270" s="209"/>
      <c r="T270" s="210"/>
      <c r="AT270" s="211" t="s">
        <v>153</v>
      </c>
      <c r="AU270" s="211" t="s">
        <v>86</v>
      </c>
      <c r="AV270" s="13" t="s">
        <v>84</v>
      </c>
      <c r="AW270" s="13" t="s">
        <v>32</v>
      </c>
      <c r="AX270" s="13" t="s">
        <v>76</v>
      </c>
      <c r="AY270" s="211" t="s">
        <v>141</v>
      </c>
    </row>
    <row r="271" spans="1:65" s="14" customFormat="1">
      <c r="B271" s="212"/>
      <c r="C271" s="213"/>
      <c r="D271" s="203" t="s">
        <v>153</v>
      </c>
      <c r="E271" s="214" t="s">
        <v>1</v>
      </c>
      <c r="F271" s="215" t="s">
        <v>652</v>
      </c>
      <c r="G271" s="213"/>
      <c r="H271" s="216">
        <v>10.24</v>
      </c>
      <c r="I271" s="217"/>
      <c r="J271" s="213"/>
      <c r="K271" s="213"/>
      <c r="L271" s="218"/>
      <c r="M271" s="219"/>
      <c r="N271" s="220"/>
      <c r="O271" s="220"/>
      <c r="P271" s="220"/>
      <c r="Q271" s="220"/>
      <c r="R271" s="220"/>
      <c r="S271" s="220"/>
      <c r="T271" s="221"/>
      <c r="AT271" s="222" t="s">
        <v>153</v>
      </c>
      <c r="AU271" s="222" t="s">
        <v>86</v>
      </c>
      <c r="AV271" s="14" t="s">
        <v>86</v>
      </c>
      <c r="AW271" s="14" t="s">
        <v>32</v>
      </c>
      <c r="AX271" s="14" t="s">
        <v>76</v>
      </c>
      <c r="AY271" s="222" t="s">
        <v>141</v>
      </c>
    </row>
    <row r="272" spans="1:65" s="13" customFormat="1">
      <c r="B272" s="201"/>
      <c r="C272" s="202"/>
      <c r="D272" s="203" t="s">
        <v>153</v>
      </c>
      <c r="E272" s="204" t="s">
        <v>1</v>
      </c>
      <c r="F272" s="205" t="s">
        <v>539</v>
      </c>
      <c r="G272" s="202"/>
      <c r="H272" s="204" t="s">
        <v>1</v>
      </c>
      <c r="I272" s="206"/>
      <c r="J272" s="202"/>
      <c r="K272" s="202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153</v>
      </c>
      <c r="AU272" s="211" t="s">
        <v>86</v>
      </c>
      <c r="AV272" s="13" t="s">
        <v>84</v>
      </c>
      <c r="AW272" s="13" t="s">
        <v>32</v>
      </c>
      <c r="AX272" s="13" t="s">
        <v>76</v>
      </c>
      <c r="AY272" s="211" t="s">
        <v>141</v>
      </c>
    </row>
    <row r="273" spans="1:65" s="14" customFormat="1">
      <c r="B273" s="212"/>
      <c r="C273" s="213"/>
      <c r="D273" s="203" t="s">
        <v>153</v>
      </c>
      <c r="E273" s="214" t="s">
        <v>1</v>
      </c>
      <c r="F273" s="215" t="s">
        <v>653</v>
      </c>
      <c r="G273" s="213"/>
      <c r="H273" s="216">
        <v>9.1999999999999993</v>
      </c>
      <c r="I273" s="217"/>
      <c r="J273" s="213"/>
      <c r="K273" s="213"/>
      <c r="L273" s="218"/>
      <c r="M273" s="219"/>
      <c r="N273" s="220"/>
      <c r="O273" s="220"/>
      <c r="P273" s="220"/>
      <c r="Q273" s="220"/>
      <c r="R273" s="220"/>
      <c r="S273" s="220"/>
      <c r="T273" s="221"/>
      <c r="AT273" s="222" t="s">
        <v>153</v>
      </c>
      <c r="AU273" s="222" t="s">
        <v>86</v>
      </c>
      <c r="AV273" s="14" t="s">
        <v>86</v>
      </c>
      <c r="AW273" s="14" t="s">
        <v>32</v>
      </c>
      <c r="AX273" s="14" t="s">
        <v>76</v>
      </c>
      <c r="AY273" s="222" t="s">
        <v>141</v>
      </c>
    </row>
    <row r="274" spans="1:65" s="15" customFormat="1">
      <c r="B274" s="223"/>
      <c r="C274" s="224"/>
      <c r="D274" s="203" t="s">
        <v>153</v>
      </c>
      <c r="E274" s="225" t="s">
        <v>1</v>
      </c>
      <c r="F274" s="226" t="s">
        <v>212</v>
      </c>
      <c r="G274" s="224"/>
      <c r="H274" s="227">
        <v>19.440000000000001</v>
      </c>
      <c r="I274" s="228"/>
      <c r="J274" s="224"/>
      <c r="K274" s="224"/>
      <c r="L274" s="229"/>
      <c r="M274" s="230"/>
      <c r="N274" s="231"/>
      <c r="O274" s="231"/>
      <c r="P274" s="231"/>
      <c r="Q274" s="231"/>
      <c r="R274" s="231"/>
      <c r="S274" s="231"/>
      <c r="T274" s="232"/>
      <c r="AT274" s="233" t="s">
        <v>153</v>
      </c>
      <c r="AU274" s="233" t="s">
        <v>86</v>
      </c>
      <c r="AV274" s="15" t="s">
        <v>148</v>
      </c>
      <c r="AW274" s="15" t="s">
        <v>32</v>
      </c>
      <c r="AX274" s="15" t="s">
        <v>84</v>
      </c>
      <c r="AY274" s="233" t="s">
        <v>141</v>
      </c>
    </row>
    <row r="275" spans="1:65" s="2" customFormat="1" ht="37.9" customHeight="1">
      <c r="A275" s="34"/>
      <c r="B275" s="35"/>
      <c r="C275" s="234" t="s">
        <v>474</v>
      </c>
      <c r="D275" s="234" t="s">
        <v>430</v>
      </c>
      <c r="E275" s="235" t="s">
        <v>431</v>
      </c>
      <c r="F275" s="236" t="s">
        <v>432</v>
      </c>
      <c r="G275" s="237" t="s">
        <v>147</v>
      </c>
      <c r="H275" s="238">
        <v>22.356000000000002</v>
      </c>
      <c r="I275" s="239"/>
      <c r="J275" s="240">
        <f>ROUND(I275*H275,2)</f>
        <v>0</v>
      </c>
      <c r="K275" s="241"/>
      <c r="L275" s="242"/>
      <c r="M275" s="243" t="s">
        <v>1</v>
      </c>
      <c r="N275" s="244" t="s">
        <v>41</v>
      </c>
      <c r="O275" s="71"/>
      <c r="P275" s="197">
        <f>O275*H275</f>
        <v>0</v>
      </c>
      <c r="Q275" s="197">
        <v>1.9199999999999998E-2</v>
      </c>
      <c r="R275" s="197">
        <f>Q275*H275</f>
        <v>0.42923519999999998</v>
      </c>
      <c r="S275" s="197">
        <v>0</v>
      </c>
      <c r="T275" s="19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9" t="s">
        <v>294</v>
      </c>
      <c r="AT275" s="199" t="s">
        <v>430</v>
      </c>
      <c r="AU275" s="199" t="s">
        <v>86</v>
      </c>
      <c r="AY275" s="17" t="s">
        <v>141</v>
      </c>
      <c r="BE275" s="200">
        <f>IF(N275="základní",J275,0)</f>
        <v>0</v>
      </c>
      <c r="BF275" s="200">
        <f>IF(N275="snížená",J275,0)</f>
        <v>0</v>
      </c>
      <c r="BG275" s="200">
        <f>IF(N275="zákl. přenesená",J275,0)</f>
        <v>0</v>
      </c>
      <c r="BH275" s="200">
        <f>IF(N275="sníž. přenesená",J275,0)</f>
        <v>0</v>
      </c>
      <c r="BI275" s="200">
        <f>IF(N275="nulová",J275,0)</f>
        <v>0</v>
      </c>
      <c r="BJ275" s="17" t="s">
        <v>84</v>
      </c>
      <c r="BK275" s="200">
        <f>ROUND(I275*H275,2)</f>
        <v>0</v>
      </c>
      <c r="BL275" s="17" t="s">
        <v>216</v>
      </c>
      <c r="BM275" s="199" t="s">
        <v>670</v>
      </c>
    </row>
    <row r="276" spans="1:65" s="14" customFormat="1">
      <c r="B276" s="212"/>
      <c r="C276" s="213"/>
      <c r="D276" s="203" t="s">
        <v>153</v>
      </c>
      <c r="E276" s="213"/>
      <c r="F276" s="215" t="s">
        <v>671</v>
      </c>
      <c r="G276" s="213"/>
      <c r="H276" s="216">
        <v>22.356000000000002</v>
      </c>
      <c r="I276" s="217"/>
      <c r="J276" s="213"/>
      <c r="K276" s="213"/>
      <c r="L276" s="218"/>
      <c r="M276" s="219"/>
      <c r="N276" s="220"/>
      <c r="O276" s="220"/>
      <c r="P276" s="220"/>
      <c r="Q276" s="220"/>
      <c r="R276" s="220"/>
      <c r="S276" s="220"/>
      <c r="T276" s="221"/>
      <c r="AT276" s="222" t="s">
        <v>153</v>
      </c>
      <c r="AU276" s="222" t="s">
        <v>86</v>
      </c>
      <c r="AV276" s="14" t="s">
        <v>86</v>
      </c>
      <c r="AW276" s="14" t="s">
        <v>4</v>
      </c>
      <c r="AX276" s="14" t="s">
        <v>84</v>
      </c>
      <c r="AY276" s="222" t="s">
        <v>141</v>
      </c>
    </row>
    <row r="277" spans="1:65" s="2" customFormat="1" ht="16.5" customHeight="1">
      <c r="A277" s="34"/>
      <c r="B277" s="35"/>
      <c r="C277" s="187" t="s">
        <v>478</v>
      </c>
      <c r="D277" s="187" t="s">
        <v>144</v>
      </c>
      <c r="E277" s="188" t="s">
        <v>436</v>
      </c>
      <c r="F277" s="189" t="s">
        <v>437</v>
      </c>
      <c r="G277" s="190" t="s">
        <v>185</v>
      </c>
      <c r="H277" s="191">
        <v>45.04</v>
      </c>
      <c r="I277" s="192"/>
      <c r="J277" s="193">
        <f>ROUND(I277*H277,2)</f>
        <v>0</v>
      </c>
      <c r="K277" s="194"/>
      <c r="L277" s="39"/>
      <c r="M277" s="195" t="s">
        <v>1</v>
      </c>
      <c r="N277" s="196" t="s">
        <v>41</v>
      </c>
      <c r="O277" s="71"/>
      <c r="P277" s="197">
        <f>O277*H277</f>
        <v>0</v>
      </c>
      <c r="Q277" s="197">
        <v>3.0000000000000001E-5</v>
      </c>
      <c r="R277" s="197">
        <f>Q277*H277</f>
        <v>1.3512000000000001E-3</v>
      </c>
      <c r="S277" s="197">
        <v>0</v>
      </c>
      <c r="T277" s="19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216</v>
      </c>
      <c r="AT277" s="199" t="s">
        <v>144</v>
      </c>
      <c r="AU277" s="199" t="s">
        <v>86</v>
      </c>
      <c r="AY277" s="17" t="s">
        <v>141</v>
      </c>
      <c r="BE277" s="200">
        <f>IF(N277="základní",J277,0)</f>
        <v>0</v>
      </c>
      <c r="BF277" s="200">
        <f>IF(N277="snížená",J277,0)</f>
        <v>0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17" t="s">
        <v>84</v>
      </c>
      <c r="BK277" s="200">
        <f>ROUND(I277*H277,2)</f>
        <v>0</v>
      </c>
      <c r="BL277" s="17" t="s">
        <v>216</v>
      </c>
      <c r="BM277" s="199" t="s">
        <v>672</v>
      </c>
    </row>
    <row r="278" spans="1:65" s="13" customFormat="1">
      <c r="B278" s="201"/>
      <c r="C278" s="202"/>
      <c r="D278" s="203" t="s">
        <v>153</v>
      </c>
      <c r="E278" s="204" t="s">
        <v>1</v>
      </c>
      <c r="F278" s="205" t="s">
        <v>536</v>
      </c>
      <c r="G278" s="202"/>
      <c r="H278" s="204" t="s">
        <v>1</v>
      </c>
      <c r="I278" s="206"/>
      <c r="J278" s="202"/>
      <c r="K278" s="202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153</v>
      </c>
      <c r="AU278" s="211" t="s">
        <v>86</v>
      </c>
      <c r="AV278" s="13" t="s">
        <v>84</v>
      </c>
      <c r="AW278" s="13" t="s">
        <v>32</v>
      </c>
      <c r="AX278" s="13" t="s">
        <v>76</v>
      </c>
      <c r="AY278" s="211" t="s">
        <v>141</v>
      </c>
    </row>
    <row r="279" spans="1:65" s="14" customFormat="1">
      <c r="B279" s="212"/>
      <c r="C279" s="213"/>
      <c r="D279" s="203" t="s">
        <v>153</v>
      </c>
      <c r="E279" s="214" t="s">
        <v>1</v>
      </c>
      <c r="F279" s="215" t="s">
        <v>673</v>
      </c>
      <c r="G279" s="213"/>
      <c r="H279" s="216">
        <v>23.52</v>
      </c>
      <c r="I279" s="217"/>
      <c r="J279" s="213"/>
      <c r="K279" s="213"/>
      <c r="L279" s="218"/>
      <c r="M279" s="219"/>
      <c r="N279" s="220"/>
      <c r="O279" s="220"/>
      <c r="P279" s="220"/>
      <c r="Q279" s="220"/>
      <c r="R279" s="220"/>
      <c r="S279" s="220"/>
      <c r="T279" s="221"/>
      <c r="AT279" s="222" t="s">
        <v>153</v>
      </c>
      <c r="AU279" s="222" t="s">
        <v>86</v>
      </c>
      <c r="AV279" s="14" t="s">
        <v>86</v>
      </c>
      <c r="AW279" s="14" t="s">
        <v>32</v>
      </c>
      <c r="AX279" s="14" t="s">
        <v>76</v>
      </c>
      <c r="AY279" s="222" t="s">
        <v>141</v>
      </c>
    </row>
    <row r="280" spans="1:65" s="13" customFormat="1">
      <c r="B280" s="201"/>
      <c r="C280" s="202"/>
      <c r="D280" s="203" t="s">
        <v>153</v>
      </c>
      <c r="E280" s="204" t="s">
        <v>1</v>
      </c>
      <c r="F280" s="205" t="s">
        <v>539</v>
      </c>
      <c r="G280" s="202"/>
      <c r="H280" s="204" t="s">
        <v>1</v>
      </c>
      <c r="I280" s="206"/>
      <c r="J280" s="202"/>
      <c r="K280" s="202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153</v>
      </c>
      <c r="AU280" s="211" t="s">
        <v>86</v>
      </c>
      <c r="AV280" s="13" t="s">
        <v>84</v>
      </c>
      <c r="AW280" s="13" t="s">
        <v>32</v>
      </c>
      <c r="AX280" s="13" t="s">
        <v>76</v>
      </c>
      <c r="AY280" s="211" t="s">
        <v>141</v>
      </c>
    </row>
    <row r="281" spans="1:65" s="14" customFormat="1">
      <c r="B281" s="212"/>
      <c r="C281" s="213"/>
      <c r="D281" s="203" t="s">
        <v>153</v>
      </c>
      <c r="E281" s="214" t="s">
        <v>1</v>
      </c>
      <c r="F281" s="215" t="s">
        <v>674</v>
      </c>
      <c r="G281" s="213"/>
      <c r="H281" s="216">
        <v>21.52</v>
      </c>
      <c r="I281" s="217"/>
      <c r="J281" s="213"/>
      <c r="K281" s="213"/>
      <c r="L281" s="218"/>
      <c r="M281" s="219"/>
      <c r="N281" s="220"/>
      <c r="O281" s="220"/>
      <c r="P281" s="220"/>
      <c r="Q281" s="220"/>
      <c r="R281" s="220"/>
      <c r="S281" s="220"/>
      <c r="T281" s="221"/>
      <c r="AT281" s="222" t="s">
        <v>153</v>
      </c>
      <c r="AU281" s="222" t="s">
        <v>86</v>
      </c>
      <c r="AV281" s="14" t="s">
        <v>86</v>
      </c>
      <c r="AW281" s="14" t="s">
        <v>32</v>
      </c>
      <c r="AX281" s="14" t="s">
        <v>76</v>
      </c>
      <c r="AY281" s="222" t="s">
        <v>141</v>
      </c>
    </row>
    <row r="282" spans="1:65" s="15" customFormat="1">
      <c r="B282" s="223"/>
      <c r="C282" s="224"/>
      <c r="D282" s="203" t="s">
        <v>153</v>
      </c>
      <c r="E282" s="225" t="s">
        <v>1</v>
      </c>
      <c r="F282" s="226" t="s">
        <v>212</v>
      </c>
      <c r="G282" s="224"/>
      <c r="H282" s="227">
        <v>45.04</v>
      </c>
      <c r="I282" s="228"/>
      <c r="J282" s="224"/>
      <c r="K282" s="224"/>
      <c r="L282" s="229"/>
      <c r="M282" s="230"/>
      <c r="N282" s="231"/>
      <c r="O282" s="231"/>
      <c r="P282" s="231"/>
      <c r="Q282" s="231"/>
      <c r="R282" s="231"/>
      <c r="S282" s="231"/>
      <c r="T282" s="232"/>
      <c r="AT282" s="233" t="s">
        <v>153</v>
      </c>
      <c r="AU282" s="233" t="s">
        <v>86</v>
      </c>
      <c r="AV282" s="15" t="s">
        <v>148</v>
      </c>
      <c r="AW282" s="15" t="s">
        <v>32</v>
      </c>
      <c r="AX282" s="15" t="s">
        <v>84</v>
      </c>
      <c r="AY282" s="233" t="s">
        <v>141</v>
      </c>
    </row>
    <row r="283" spans="1:65" s="2" customFormat="1" ht="16.5" customHeight="1">
      <c r="A283" s="34"/>
      <c r="B283" s="35"/>
      <c r="C283" s="187" t="s">
        <v>485</v>
      </c>
      <c r="D283" s="187" t="s">
        <v>144</v>
      </c>
      <c r="E283" s="188" t="s">
        <v>440</v>
      </c>
      <c r="F283" s="189" t="s">
        <v>441</v>
      </c>
      <c r="G283" s="190" t="s">
        <v>147</v>
      </c>
      <c r="H283" s="191">
        <v>19.440000000000001</v>
      </c>
      <c r="I283" s="192"/>
      <c r="J283" s="193">
        <f>ROUND(I283*H283,2)</f>
        <v>0</v>
      </c>
      <c r="K283" s="194"/>
      <c r="L283" s="39"/>
      <c r="M283" s="195" t="s">
        <v>1</v>
      </c>
      <c r="N283" s="196" t="s">
        <v>41</v>
      </c>
      <c r="O283" s="71"/>
      <c r="P283" s="197">
        <f>O283*H283</f>
        <v>0</v>
      </c>
      <c r="Q283" s="197">
        <v>4.3099999999999996E-3</v>
      </c>
      <c r="R283" s="197">
        <f>Q283*H283</f>
        <v>8.3786399999999997E-2</v>
      </c>
      <c r="S283" s="197">
        <v>0</v>
      </c>
      <c r="T283" s="19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9" t="s">
        <v>216</v>
      </c>
      <c r="AT283" s="199" t="s">
        <v>144</v>
      </c>
      <c r="AU283" s="199" t="s">
        <v>86</v>
      </c>
      <c r="AY283" s="17" t="s">
        <v>141</v>
      </c>
      <c r="BE283" s="200">
        <f>IF(N283="základní",J283,0)</f>
        <v>0</v>
      </c>
      <c r="BF283" s="200">
        <f>IF(N283="snížená",J283,0)</f>
        <v>0</v>
      </c>
      <c r="BG283" s="200">
        <f>IF(N283="zákl. přenesená",J283,0)</f>
        <v>0</v>
      </c>
      <c r="BH283" s="200">
        <f>IF(N283="sníž. přenesená",J283,0)</f>
        <v>0</v>
      </c>
      <c r="BI283" s="200">
        <f>IF(N283="nulová",J283,0)</f>
        <v>0</v>
      </c>
      <c r="BJ283" s="17" t="s">
        <v>84</v>
      </c>
      <c r="BK283" s="200">
        <f>ROUND(I283*H283,2)</f>
        <v>0</v>
      </c>
      <c r="BL283" s="17" t="s">
        <v>216</v>
      </c>
      <c r="BM283" s="199" t="s">
        <v>675</v>
      </c>
    </row>
    <row r="284" spans="1:65" s="2" customFormat="1" ht="24.2" customHeight="1">
      <c r="A284" s="34"/>
      <c r="B284" s="35"/>
      <c r="C284" s="187" t="s">
        <v>489</v>
      </c>
      <c r="D284" s="187" t="s">
        <v>144</v>
      </c>
      <c r="E284" s="188" t="s">
        <v>444</v>
      </c>
      <c r="F284" s="189" t="s">
        <v>445</v>
      </c>
      <c r="G284" s="190" t="s">
        <v>269</v>
      </c>
      <c r="H284" s="191">
        <v>0.65400000000000003</v>
      </c>
      <c r="I284" s="192"/>
      <c r="J284" s="193">
        <f>ROUND(I284*H284,2)</f>
        <v>0</v>
      </c>
      <c r="K284" s="194"/>
      <c r="L284" s="39"/>
      <c r="M284" s="195" t="s">
        <v>1</v>
      </c>
      <c r="N284" s="196" t="s">
        <v>41</v>
      </c>
      <c r="O284" s="71"/>
      <c r="P284" s="197">
        <f>O284*H284</f>
        <v>0</v>
      </c>
      <c r="Q284" s="197">
        <v>0</v>
      </c>
      <c r="R284" s="197">
        <f>Q284*H284</f>
        <v>0</v>
      </c>
      <c r="S284" s="197">
        <v>0</v>
      </c>
      <c r="T284" s="19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9" t="s">
        <v>216</v>
      </c>
      <c r="AT284" s="199" t="s">
        <v>144</v>
      </c>
      <c r="AU284" s="199" t="s">
        <v>86</v>
      </c>
      <c r="AY284" s="17" t="s">
        <v>141</v>
      </c>
      <c r="BE284" s="200">
        <f>IF(N284="základní",J284,0)</f>
        <v>0</v>
      </c>
      <c r="BF284" s="200">
        <f>IF(N284="snížená",J284,0)</f>
        <v>0</v>
      </c>
      <c r="BG284" s="200">
        <f>IF(N284="zákl. přenesená",J284,0)</f>
        <v>0</v>
      </c>
      <c r="BH284" s="200">
        <f>IF(N284="sníž. přenesená",J284,0)</f>
        <v>0</v>
      </c>
      <c r="BI284" s="200">
        <f>IF(N284="nulová",J284,0)</f>
        <v>0</v>
      </c>
      <c r="BJ284" s="17" t="s">
        <v>84</v>
      </c>
      <c r="BK284" s="200">
        <f>ROUND(I284*H284,2)</f>
        <v>0</v>
      </c>
      <c r="BL284" s="17" t="s">
        <v>216</v>
      </c>
      <c r="BM284" s="199" t="s">
        <v>676</v>
      </c>
    </row>
    <row r="285" spans="1:65" s="2" customFormat="1" ht="24.2" customHeight="1">
      <c r="A285" s="34"/>
      <c r="B285" s="35"/>
      <c r="C285" s="187" t="s">
        <v>495</v>
      </c>
      <c r="D285" s="187" t="s">
        <v>144</v>
      </c>
      <c r="E285" s="188" t="s">
        <v>448</v>
      </c>
      <c r="F285" s="189" t="s">
        <v>449</v>
      </c>
      <c r="G285" s="190" t="s">
        <v>269</v>
      </c>
      <c r="H285" s="191">
        <v>0.65400000000000003</v>
      </c>
      <c r="I285" s="192"/>
      <c r="J285" s="193">
        <f>ROUND(I285*H285,2)</f>
        <v>0</v>
      </c>
      <c r="K285" s="194"/>
      <c r="L285" s="39"/>
      <c r="M285" s="195" t="s">
        <v>1</v>
      </c>
      <c r="N285" s="196" t="s">
        <v>41</v>
      </c>
      <c r="O285" s="71"/>
      <c r="P285" s="197">
        <f>O285*H285</f>
        <v>0</v>
      </c>
      <c r="Q285" s="197">
        <v>0</v>
      </c>
      <c r="R285" s="197">
        <f>Q285*H285</f>
        <v>0</v>
      </c>
      <c r="S285" s="197">
        <v>0</v>
      </c>
      <c r="T285" s="19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9" t="s">
        <v>216</v>
      </c>
      <c r="AT285" s="199" t="s">
        <v>144</v>
      </c>
      <c r="AU285" s="199" t="s">
        <v>86</v>
      </c>
      <c r="AY285" s="17" t="s">
        <v>141</v>
      </c>
      <c r="BE285" s="200">
        <f>IF(N285="základní",J285,0)</f>
        <v>0</v>
      </c>
      <c r="BF285" s="200">
        <f>IF(N285="snížená",J285,0)</f>
        <v>0</v>
      </c>
      <c r="BG285" s="200">
        <f>IF(N285="zákl. přenesená",J285,0)</f>
        <v>0</v>
      </c>
      <c r="BH285" s="200">
        <f>IF(N285="sníž. přenesená",J285,0)</f>
        <v>0</v>
      </c>
      <c r="BI285" s="200">
        <f>IF(N285="nulová",J285,0)</f>
        <v>0</v>
      </c>
      <c r="BJ285" s="17" t="s">
        <v>84</v>
      </c>
      <c r="BK285" s="200">
        <f>ROUND(I285*H285,2)</f>
        <v>0</v>
      </c>
      <c r="BL285" s="17" t="s">
        <v>216</v>
      </c>
      <c r="BM285" s="199" t="s">
        <v>677</v>
      </c>
    </row>
    <row r="286" spans="1:65" s="12" customFormat="1" ht="22.9" customHeight="1">
      <c r="B286" s="171"/>
      <c r="C286" s="172"/>
      <c r="D286" s="173" t="s">
        <v>75</v>
      </c>
      <c r="E286" s="185" t="s">
        <v>678</v>
      </c>
      <c r="F286" s="185" t="s">
        <v>679</v>
      </c>
      <c r="G286" s="172"/>
      <c r="H286" s="172"/>
      <c r="I286" s="175"/>
      <c r="J286" s="186">
        <f>BK286</f>
        <v>0</v>
      </c>
      <c r="K286" s="172"/>
      <c r="L286" s="177"/>
      <c r="M286" s="178"/>
      <c r="N286" s="179"/>
      <c r="O286" s="179"/>
      <c r="P286" s="180">
        <f>SUM(P287:P316)</f>
        <v>0</v>
      </c>
      <c r="Q286" s="179"/>
      <c r="R286" s="180">
        <f>SUM(R287:R316)</f>
        <v>0.26889212000000007</v>
      </c>
      <c r="S286" s="179"/>
      <c r="T286" s="181">
        <f>SUM(T287:T316)</f>
        <v>4.8530000000000004E-2</v>
      </c>
      <c r="AR286" s="182" t="s">
        <v>86</v>
      </c>
      <c r="AT286" s="183" t="s">
        <v>75</v>
      </c>
      <c r="AU286" s="183" t="s">
        <v>84</v>
      </c>
      <c r="AY286" s="182" t="s">
        <v>141</v>
      </c>
      <c r="BK286" s="184">
        <f>SUM(BK287:BK316)</f>
        <v>0</v>
      </c>
    </row>
    <row r="287" spans="1:65" s="2" customFormat="1" ht="24.2" customHeight="1">
      <c r="A287" s="34"/>
      <c r="B287" s="35"/>
      <c r="C287" s="187" t="s">
        <v>505</v>
      </c>
      <c r="D287" s="187" t="s">
        <v>144</v>
      </c>
      <c r="E287" s="188" t="s">
        <v>680</v>
      </c>
      <c r="F287" s="189" t="s">
        <v>681</v>
      </c>
      <c r="G287" s="190" t="s">
        <v>147</v>
      </c>
      <c r="H287" s="191">
        <v>17</v>
      </c>
      <c r="I287" s="192"/>
      <c r="J287" s="193">
        <f>ROUND(I287*H287,2)</f>
        <v>0</v>
      </c>
      <c r="K287" s="194"/>
      <c r="L287" s="39"/>
      <c r="M287" s="195" t="s">
        <v>1</v>
      </c>
      <c r="N287" s="196" t="s">
        <v>41</v>
      </c>
      <c r="O287" s="71"/>
      <c r="P287" s="197">
        <f>O287*H287</f>
        <v>0</v>
      </c>
      <c r="Q287" s="197">
        <v>0</v>
      </c>
      <c r="R287" s="197">
        <f>Q287*H287</f>
        <v>0</v>
      </c>
      <c r="S287" s="197">
        <v>2.5000000000000001E-3</v>
      </c>
      <c r="T287" s="198">
        <f>S287*H287</f>
        <v>4.2500000000000003E-2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9" t="s">
        <v>216</v>
      </c>
      <c r="AT287" s="199" t="s">
        <v>144</v>
      </c>
      <c r="AU287" s="199" t="s">
        <v>86</v>
      </c>
      <c r="AY287" s="17" t="s">
        <v>141</v>
      </c>
      <c r="BE287" s="200">
        <f>IF(N287="základní",J287,0)</f>
        <v>0</v>
      </c>
      <c r="BF287" s="200">
        <f>IF(N287="snížená",J287,0)</f>
        <v>0</v>
      </c>
      <c r="BG287" s="200">
        <f>IF(N287="zákl. přenesená",J287,0)</f>
        <v>0</v>
      </c>
      <c r="BH287" s="200">
        <f>IF(N287="sníž. přenesená",J287,0)</f>
        <v>0</v>
      </c>
      <c r="BI287" s="200">
        <f>IF(N287="nulová",J287,0)</f>
        <v>0</v>
      </c>
      <c r="BJ287" s="17" t="s">
        <v>84</v>
      </c>
      <c r="BK287" s="200">
        <f>ROUND(I287*H287,2)</f>
        <v>0</v>
      </c>
      <c r="BL287" s="17" t="s">
        <v>216</v>
      </c>
      <c r="BM287" s="199" t="s">
        <v>682</v>
      </c>
    </row>
    <row r="288" spans="1:65" s="13" customFormat="1">
      <c r="B288" s="201"/>
      <c r="C288" s="202"/>
      <c r="D288" s="203" t="s">
        <v>153</v>
      </c>
      <c r="E288" s="204" t="s">
        <v>1</v>
      </c>
      <c r="F288" s="205" t="s">
        <v>683</v>
      </c>
      <c r="G288" s="202"/>
      <c r="H288" s="204" t="s">
        <v>1</v>
      </c>
      <c r="I288" s="206"/>
      <c r="J288" s="202"/>
      <c r="K288" s="202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153</v>
      </c>
      <c r="AU288" s="211" t="s">
        <v>86</v>
      </c>
      <c r="AV288" s="13" t="s">
        <v>84</v>
      </c>
      <c r="AW288" s="13" t="s">
        <v>32</v>
      </c>
      <c r="AX288" s="13" t="s">
        <v>76</v>
      </c>
      <c r="AY288" s="211" t="s">
        <v>141</v>
      </c>
    </row>
    <row r="289" spans="1:65" s="14" customFormat="1">
      <c r="B289" s="212"/>
      <c r="C289" s="213"/>
      <c r="D289" s="203" t="s">
        <v>153</v>
      </c>
      <c r="E289" s="214" t="s">
        <v>1</v>
      </c>
      <c r="F289" s="215" t="s">
        <v>221</v>
      </c>
      <c r="G289" s="213"/>
      <c r="H289" s="216">
        <v>17</v>
      </c>
      <c r="I289" s="217"/>
      <c r="J289" s="213"/>
      <c r="K289" s="213"/>
      <c r="L289" s="218"/>
      <c r="M289" s="219"/>
      <c r="N289" s="220"/>
      <c r="O289" s="220"/>
      <c r="P289" s="220"/>
      <c r="Q289" s="220"/>
      <c r="R289" s="220"/>
      <c r="S289" s="220"/>
      <c r="T289" s="221"/>
      <c r="AT289" s="222" t="s">
        <v>153</v>
      </c>
      <c r="AU289" s="222" t="s">
        <v>86</v>
      </c>
      <c r="AV289" s="14" t="s">
        <v>86</v>
      </c>
      <c r="AW289" s="14" t="s">
        <v>32</v>
      </c>
      <c r="AX289" s="14" t="s">
        <v>84</v>
      </c>
      <c r="AY289" s="222" t="s">
        <v>141</v>
      </c>
    </row>
    <row r="290" spans="1:65" s="2" customFormat="1" ht="21.75" customHeight="1">
      <c r="A290" s="34"/>
      <c r="B290" s="35"/>
      <c r="C290" s="187" t="s">
        <v>509</v>
      </c>
      <c r="D290" s="187" t="s">
        <v>144</v>
      </c>
      <c r="E290" s="188" t="s">
        <v>684</v>
      </c>
      <c r="F290" s="189" t="s">
        <v>685</v>
      </c>
      <c r="G290" s="190" t="s">
        <v>185</v>
      </c>
      <c r="H290" s="191">
        <v>20.100000000000001</v>
      </c>
      <c r="I290" s="192"/>
      <c r="J290" s="193">
        <f>ROUND(I290*H290,2)</f>
        <v>0</v>
      </c>
      <c r="K290" s="194"/>
      <c r="L290" s="39"/>
      <c r="M290" s="195" t="s">
        <v>1</v>
      </c>
      <c r="N290" s="196" t="s">
        <v>41</v>
      </c>
      <c r="O290" s="71"/>
      <c r="P290" s="197">
        <f>O290*H290</f>
        <v>0</v>
      </c>
      <c r="Q290" s="197">
        <v>0</v>
      </c>
      <c r="R290" s="197">
        <f>Q290*H290</f>
        <v>0</v>
      </c>
      <c r="S290" s="197">
        <v>2.9999999999999997E-4</v>
      </c>
      <c r="T290" s="198">
        <f>S290*H290</f>
        <v>6.0299999999999998E-3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9" t="s">
        <v>216</v>
      </c>
      <c r="AT290" s="199" t="s">
        <v>144</v>
      </c>
      <c r="AU290" s="199" t="s">
        <v>86</v>
      </c>
      <c r="AY290" s="17" t="s">
        <v>141</v>
      </c>
      <c r="BE290" s="200">
        <f>IF(N290="základní",J290,0)</f>
        <v>0</v>
      </c>
      <c r="BF290" s="200">
        <f>IF(N290="snížená",J290,0)</f>
        <v>0</v>
      </c>
      <c r="BG290" s="200">
        <f>IF(N290="zákl. přenesená",J290,0)</f>
        <v>0</v>
      </c>
      <c r="BH290" s="200">
        <f>IF(N290="sníž. přenesená",J290,0)</f>
        <v>0</v>
      </c>
      <c r="BI290" s="200">
        <f>IF(N290="nulová",J290,0)</f>
        <v>0</v>
      </c>
      <c r="BJ290" s="17" t="s">
        <v>84</v>
      </c>
      <c r="BK290" s="200">
        <f>ROUND(I290*H290,2)</f>
        <v>0</v>
      </c>
      <c r="BL290" s="17" t="s">
        <v>216</v>
      </c>
      <c r="BM290" s="199" t="s">
        <v>686</v>
      </c>
    </row>
    <row r="291" spans="1:65" s="13" customFormat="1">
      <c r="B291" s="201"/>
      <c r="C291" s="202"/>
      <c r="D291" s="203" t="s">
        <v>153</v>
      </c>
      <c r="E291" s="204" t="s">
        <v>1</v>
      </c>
      <c r="F291" s="205" t="s">
        <v>683</v>
      </c>
      <c r="G291" s="202"/>
      <c r="H291" s="204" t="s">
        <v>1</v>
      </c>
      <c r="I291" s="206"/>
      <c r="J291" s="202"/>
      <c r="K291" s="202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153</v>
      </c>
      <c r="AU291" s="211" t="s">
        <v>86</v>
      </c>
      <c r="AV291" s="13" t="s">
        <v>84</v>
      </c>
      <c r="AW291" s="13" t="s">
        <v>32</v>
      </c>
      <c r="AX291" s="13" t="s">
        <v>76</v>
      </c>
      <c r="AY291" s="211" t="s">
        <v>141</v>
      </c>
    </row>
    <row r="292" spans="1:65" s="14" customFormat="1">
      <c r="B292" s="212"/>
      <c r="C292" s="213"/>
      <c r="D292" s="203" t="s">
        <v>153</v>
      </c>
      <c r="E292" s="214" t="s">
        <v>1</v>
      </c>
      <c r="F292" s="215" t="s">
        <v>687</v>
      </c>
      <c r="G292" s="213"/>
      <c r="H292" s="216">
        <v>23.5</v>
      </c>
      <c r="I292" s="217"/>
      <c r="J292" s="213"/>
      <c r="K292" s="213"/>
      <c r="L292" s="218"/>
      <c r="M292" s="219"/>
      <c r="N292" s="220"/>
      <c r="O292" s="220"/>
      <c r="P292" s="220"/>
      <c r="Q292" s="220"/>
      <c r="R292" s="220"/>
      <c r="S292" s="220"/>
      <c r="T292" s="221"/>
      <c r="AT292" s="222" t="s">
        <v>153</v>
      </c>
      <c r="AU292" s="222" t="s">
        <v>86</v>
      </c>
      <c r="AV292" s="14" t="s">
        <v>86</v>
      </c>
      <c r="AW292" s="14" t="s">
        <v>32</v>
      </c>
      <c r="AX292" s="14" t="s">
        <v>76</v>
      </c>
      <c r="AY292" s="222" t="s">
        <v>141</v>
      </c>
    </row>
    <row r="293" spans="1:65" s="14" customFormat="1">
      <c r="B293" s="212"/>
      <c r="C293" s="213"/>
      <c r="D293" s="203" t="s">
        <v>153</v>
      </c>
      <c r="E293" s="214" t="s">
        <v>1</v>
      </c>
      <c r="F293" s="215" t="s">
        <v>688</v>
      </c>
      <c r="G293" s="213"/>
      <c r="H293" s="216">
        <v>-3.4</v>
      </c>
      <c r="I293" s="217"/>
      <c r="J293" s="213"/>
      <c r="K293" s="213"/>
      <c r="L293" s="218"/>
      <c r="M293" s="219"/>
      <c r="N293" s="220"/>
      <c r="O293" s="220"/>
      <c r="P293" s="220"/>
      <c r="Q293" s="220"/>
      <c r="R293" s="220"/>
      <c r="S293" s="220"/>
      <c r="T293" s="221"/>
      <c r="AT293" s="222" t="s">
        <v>153</v>
      </c>
      <c r="AU293" s="222" t="s">
        <v>86</v>
      </c>
      <c r="AV293" s="14" t="s">
        <v>86</v>
      </c>
      <c r="AW293" s="14" t="s">
        <v>32</v>
      </c>
      <c r="AX293" s="14" t="s">
        <v>76</v>
      </c>
      <c r="AY293" s="222" t="s">
        <v>141</v>
      </c>
    </row>
    <row r="294" spans="1:65" s="15" customFormat="1">
      <c r="B294" s="223"/>
      <c r="C294" s="224"/>
      <c r="D294" s="203" t="s">
        <v>153</v>
      </c>
      <c r="E294" s="225" t="s">
        <v>1</v>
      </c>
      <c r="F294" s="226" t="s">
        <v>212</v>
      </c>
      <c r="G294" s="224"/>
      <c r="H294" s="227">
        <v>20.100000000000001</v>
      </c>
      <c r="I294" s="228"/>
      <c r="J294" s="224"/>
      <c r="K294" s="224"/>
      <c r="L294" s="229"/>
      <c r="M294" s="230"/>
      <c r="N294" s="231"/>
      <c r="O294" s="231"/>
      <c r="P294" s="231"/>
      <c r="Q294" s="231"/>
      <c r="R294" s="231"/>
      <c r="S294" s="231"/>
      <c r="T294" s="232"/>
      <c r="AT294" s="233" t="s">
        <v>153</v>
      </c>
      <c r="AU294" s="233" t="s">
        <v>86</v>
      </c>
      <c r="AV294" s="15" t="s">
        <v>148</v>
      </c>
      <c r="AW294" s="15" t="s">
        <v>32</v>
      </c>
      <c r="AX294" s="15" t="s">
        <v>84</v>
      </c>
      <c r="AY294" s="233" t="s">
        <v>141</v>
      </c>
    </row>
    <row r="295" spans="1:65" s="2" customFormat="1" ht="16.5" customHeight="1">
      <c r="A295" s="34"/>
      <c r="B295" s="35"/>
      <c r="C295" s="187" t="s">
        <v>689</v>
      </c>
      <c r="D295" s="187" t="s">
        <v>144</v>
      </c>
      <c r="E295" s="188" t="s">
        <v>690</v>
      </c>
      <c r="F295" s="189" t="s">
        <v>691</v>
      </c>
      <c r="G295" s="190" t="s">
        <v>147</v>
      </c>
      <c r="H295" s="191">
        <v>17</v>
      </c>
      <c r="I295" s="192"/>
      <c r="J295" s="193">
        <f>ROUND(I295*H295,2)</f>
        <v>0</v>
      </c>
      <c r="K295" s="194"/>
      <c r="L295" s="39"/>
      <c r="M295" s="195" t="s">
        <v>1</v>
      </c>
      <c r="N295" s="196" t="s">
        <v>41</v>
      </c>
      <c r="O295" s="71"/>
      <c r="P295" s="197">
        <f>O295*H295</f>
        <v>0</v>
      </c>
      <c r="Q295" s="197">
        <v>0</v>
      </c>
      <c r="R295" s="197">
        <f>Q295*H295</f>
        <v>0</v>
      </c>
      <c r="S295" s="197">
        <v>0</v>
      </c>
      <c r="T295" s="19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9" t="s">
        <v>216</v>
      </c>
      <c r="AT295" s="199" t="s">
        <v>144</v>
      </c>
      <c r="AU295" s="199" t="s">
        <v>86</v>
      </c>
      <c r="AY295" s="17" t="s">
        <v>141</v>
      </c>
      <c r="BE295" s="200">
        <f>IF(N295="základní",J295,0)</f>
        <v>0</v>
      </c>
      <c r="BF295" s="200">
        <f>IF(N295="snížená",J295,0)</f>
        <v>0</v>
      </c>
      <c r="BG295" s="200">
        <f>IF(N295="zákl. přenesená",J295,0)</f>
        <v>0</v>
      </c>
      <c r="BH295" s="200">
        <f>IF(N295="sníž. přenesená",J295,0)</f>
        <v>0</v>
      </c>
      <c r="BI295" s="200">
        <f>IF(N295="nulová",J295,0)</f>
        <v>0</v>
      </c>
      <c r="BJ295" s="17" t="s">
        <v>84</v>
      </c>
      <c r="BK295" s="200">
        <f>ROUND(I295*H295,2)</f>
        <v>0</v>
      </c>
      <c r="BL295" s="17" t="s">
        <v>216</v>
      </c>
      <c r="BM295" s="199" t="s">
        <v>692</v>
      </c>
    </row>
    <row r="296" spans="1:65" s="2" customFormat="1" ht="16.5" customHeight="1">
      <c r="A296" s="34"/>
      <c r="B296" s="35"/>
      <c r="C296" s="187" t="s">
        <v>693</v>
      </c>
      <c r="D296" s="187" t="s">
        <v>144</v>
      </c>
      <c r="E296" s="188" t="s">
        <v>694</v>
      </c>
      <c r="F296" s="189" t="s">
        <v>695</v>
      </c>
      <c r="G296" s="190" t="s">
        <v>147</v>
      </c>
      <c r="H296" s="191">
        <v>17</v>
      </c>
      <c r="I296" s="192"/>
      <c r="J296" s="193">
        <f>ROUND(I296*H296,2)</f>
        <v>0</v>
      </c>
      <c r="K296" s="194"/>
      <c r="L296" s="39"/>
      <c r="M296" s="195" t="s">
        <v>1</v>
      </c>
      <c r="N296" s="196" t="s">
        <v>41</v>
      </c>
      <c r="O296" s="71"/>
      <c r="P296" s="197">
        <f>O296*H296</f>
        <v>0</v>
      </c>
      <c r="Q296" s="197">
        <v>0</v>
      </c>
      <c r="R296" s="197">
        <f>Q296*H296</f>
        <v>0</v>
      </c>
      <c r="S296" s="197">
        <v>0</v>
      </c>
      <c r="T296" s="19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9" t="s">
        <v>216</v>
      </c>
      <c r="AT296" s="199" t="s">
        <v>144</v>
      </c>
      <c r="AU296" s="199" t="s">
        <v>86</v>
      </c>
      <c r="AY296" s="17" t="s">
        <v>141</v>
      </c>
      <c r="BE296" s="200">
        <f>IF(N296="základní",J296,0)</f>
        <v>0</v>
      </c>
      <c r="BF296" s="200">
        <f>IF(N296="snížená",J296,0)</f>
        <v>0</v>
      </c>
      <c r="BG296" s="200">
        <f>IF(N296="zákl. přenesená",J296,0)</f>
        <v>0</v>
      </c>
      <c r="BH296" s="200">
        <f>IF(N296="sníž. přenesená",J296,0)</f>
        <v>0</v>
      </c>
      <c r="BI296" s="200">
        <f>IF(N296="nulová",J296,0)</f>
        <v>0</v>
      </c>
      <c r="BJ296" s="17" t="s">
        <v>84</v>
      </c>
      <c r="BK296" s="200">
        <f>ROUND(I296*H296,2)</f>
        <v>0</v>
      </c>
      <c r="BL296" s="17" t="s">
        <v>216</v>
      </c>
      <c r="BM296" s="199" t="s">
        <v>696</v>
      </c>
    </row>
    <row r="297" spans="1:65" s="2" customFormat="1" ht="24.2" customHeight="1">
      <c r="A297" s="34"/>
      <c r="B297" s="35"/>
      <c r="C297" s="187" t="s">
        <v>697</v>
      </c>
      <c r="D297" s="187" t="s">
        <v>144</v>
      </c>
      <c r="E297" s="188" t="s">
        <v>698</v>
      </c>
      <c r="F297" s="189" t="s">
        <v>699</v>
      </c>
      <c r="G297" s="190" t="s">
        <v>147</v>
      </c>
      <c r="H297" s="191">
        <v>17</v>
      </c>
      <c r="I297" s="192"/>
      <c r="J297" s="193">
        <f>ROUND(I297*H297,2)</f>
        <v>0</v>
      </c>
      <c r="K297" s="194"/>
      <c r="L297" s="39"/>
      <c r="M297" s="195" t="s">
        <v>1</v>
      </c>
      <c r="N297" s="196" t="s">
        <v>41</v>
      </c>
      <c r="O297" s="71"/>
      <c r="P297" s="197">
        <f>O297*H297</f>
        <v>0</v>
      </c>
      <c r="Q297" s="197">
        <v>3.0000000000000001E-5</v>
      </c>
      <c r="R297" s="197">
        <f>Q297*H297</f>
        <v>5.1000000000000004E-4</v>
      </c>
      <c r="S297" s="197">
        <v>0</v>
      </c>
      <c r="T297" s="19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9" t="s">
        <v>216</v>
      </c>
      <c r="AT297" s="199" t="s">
        <v>144</v>
      </c>
      <c r="AU297" s="199" t="s">
        <v>86</v>
      </c>
      <c r="AY297" s="17" t="s">
        <v>141</v>
      </c>
      <c r="BE297" s="200">
        <f>IF(N297="základní",J297,0)</f>
        <v>0</v>
      </c>
      <c r="BF297" s="200">
        <f>IF(N297="snížená",J297,0)</f>
        <v>0</v>
      </c>
      <c r="BG297" s="200">
        <f>IF(N297="zákl. přenesená",J297,0)</f>
        <v>0</v>
      </c>
      <c r="BH297" s="200">
        <f>IF(N297="sníž. přenesená",J297,0)</f>
        <v>0</v>
      </c>
      <c r="BI297" s="200">
        <f>IF(N297="nulová",J297,0)</f>
        <v>0</v>
      </c>
      <c r="BJ297" s="17" t="s">
        <v>84</v>
      </c>
      <c r="BK297" s="200">
        <f>ROUND(I297*H297,2)</f>
        <v>0</v>
      </c>
      <c r="BL297" s="17" t="s">
        <v>216</v>
      </c>
      <c r="BM297" s="199" t="s">
        <v>700</v>
      </c>
    </row>
    <row r="298" spans="1:65" s="2" customFormat="1" ht="24.2" customHeight="1">
      <c r="A298" s="34"/>
      <c r="B298" s="35"/>
      <c r="C298" s="187" t="s">
        <v>701</v>
      </c>
      <c r="D298" s="187" t="s">
        <v>144</v>
      </c>
      <c r="E298" s="188" t="s">
        <v>702</v>
      </c>
      <c r="F298" s="189" t="s">
        <v>703</v>
      </c>
      <c r="G298" s="190" t="s">
        <v>147</v>
      </c>
      <c r="H298" s="191">
        <v>17</v>
      </c>
      <c r="I298" s="192"/>
      <c r="J298" s="193">
        <f>ROUND(I298*H298,2)</f>
        <v>0</v>
      </c>
      <c r="K298" s="194"/>
      <c r="L298" s="39"/>
      <c r="M298" s="195" t="s">
        <v>1</v>
      </c>
      <c r="N298" s="196" t="s">
        <v>41</v>
      </c>
      <c r="O298" s="71"/>
      <c r="P298" s="197">
        <f>O298*H298</f>
        <v>0</v>
      </c>
      <c r="Q298" s="197">
        <v>1.2E-2</v>
      </c>
      <c r="R298" s="197">
        <f>Q298*H298</f>
        <v>0.20400000000000001</v>
      </c>
      <c r="S298" s="197">
        <v>0</v>
      </c>
      <c r="T298" s="19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9" t="s">
        <v>216</v>
      </c>
      <c r="AT298" s="199" t="s">
        <v>144</v>
      </c>
      <c r="AU298" s="199" t="s">
        <v>86</v>
      </c>
      <c r="AY298" s="17" t="s">
        <v>141</v>
      </c>
      <c r="BE298" s="200">
        <f>IF(N298="základní",J298,0)</f>
        <v>0</v>
      </c>
      <c r="BF298" s="200">
        <f>IF(N298="snížená",J298,0)</f>
        <v>0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17" t="s">
        <v>84</v>
      </c>
      <c r="BK298" s="200">
        <f>ROUND(I298*H298,2)</f>
        <v>0</v>
      </c>
      <c r="BL298" s="17" t="s">
        <v>216</v>
      </c>
      <c r="BM298" s="199" t="s">
        <v>704</v>
      </c>
    </row>
    <row r="299" spans="1:65" s="2" customFormat="1" ht="16.5" customHeight="1">
      <c r="A299" s="34"/>
      <c r="B299" s="35"/>
      <c r="C299" s="187" t="s">
        <v>705</v>
      </c>
      <c r="D299" s="187" t="s">
        <v>144</v>
      </c>
      <c r="E299" s="188" t="s">
        <v>706</v>
      </c>
      <c r="F299" s="189" t="s">
        <v>707</v>
      </c>
      <c r="G299" s="190" t="s">
        <v>147</v>
      </c>
      <c r="H299" s="191">
        <v>17</v>
      </c>
      <c r="I299" s="192"/>
      <c r="J299" s="193">
        <f>ROUND(I299*H299,2)</f>
        <v>0</v>
      </c>
      <c r="K299" s="194"/>
      <c r="L299" s="39"/>
      <c r="M299" s="195" t="s">
        <v>1</v>
      </c>
      <c r="N299" s="196" t="s">
        <v>41</v>
      </c>
      <c r="O299" s="71"/>
      <c r="P299" s="197">
        <f>O299*H299</f>
        <v>0</v>
      </c>
      <c r="Q299" s="197">
        <v>2.9999999999999997E-4</v>
      </c>
      <c r="R299" s="197">
        <f>Q299*H299</f>
        <v>5.0999999999999995E-3</v>
      </c>
      <c r="S299" s="197">
        <v>0</v>
      </c>
      <c r="T299" s="19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9" t="s">
        <v>216</v>
      </c>
      <c r="AT299" s="199" t="s">
        <v>144</v>
      </c>
      <c r="AU299" s="199" t="s">
        <v>86</v>
      </c>
      <c r="AY299" s="17" t="s">
        <v>141</v>
      </c>
      <c r="BE299" s="200">
        <f>IF(N299="základní",J299,0)</f>
        <v>0</v>
      </c>
      <c r="BF299" s="200">
        <f>IF(N299="snížená",J299,0)</f>
        <v>0</v>
      </c>
      <c r="BG299" s="200">
        <f>IF(N299="zákl. přenesená",J299,0)</f>
        <v>0</v>
      </c>
      <c r="BH299" s="200">
        <f>IF(N299="sníž. přenesená",J299,0)</f>
        <v>0</v>
      </c>
      <c r="BI299" s="200">
        <f>IF(N299="nulová",J299,0)</f>
        <v>0</v>
      </c>
      <c r="BJ299" s="17" t="s">
        <v>84</v>
      </c>
      <c r="BK299" s="200">
        <f>ROUND(I299*H299,2)</f>
        <v>0</v>
      </c>
      <c r="BL299" s="17" t="s">
        <v>216</v>
      </c>
      <c r="BM299" s="199" t="s">
        <v>708</v>
      </c>
    </row>
    <row r="300" spans="1:65" s="13" customFormat="1">
      <c r="B300" s="201"/>
      <c r="C300" s="202"/>
      <c r="D300" s="203" t="s">
        <v>153</v>
      </c>
      <c r="E300" s="204" t="s">
        <v>1</v>
      </c>
      <c r="F300" s="205" t="s">
        <v>683</v>
      </c>
      <c r="G300" s="202"/>
      <c r="H300" s="204" t="s">
        <v>1</v>
      </c>
      <c r="I300" s="206"/>
      <c r="J300" s="202"/>
      <c r="K300" s="202"/>
      <c r="L300" s="207"/>
      <c r="M300" s="208"/>
      <c r="N300" s="209"/>
      <c r="O300" s="209"/>
      <c r="P300" s="209"/>
      <c r="Q300" s="209"/>
      <c r="R300" s="209"/>
      <c r="S300" s="209"/>
      <c r="T300" s="210"/>
      <c r="AT300" s="211" t="s">
        <v>153</v>
      </c>
      <c r="AU300" s="211" t="s">
        <v>86</v>
      </c>
      <c r="AV300" s="13" t="s">
        <v>84</v>
      </c>
      <c r="AW300" s="13" t="s">
        <v>32</v>
      </c>
      <c r="AX300" s="13" t="s">
        <v>76</v>
      </c>
      <c r="AY300" s="211" t="s">
        <v>141</v>
      </c>
    </row>
    <row r="301" spans="1:65" s="14" customFormat="1">
      <c r="B301" s="212"/>
      <c r="C301" s="213"/>
      <c r="D301" s="203" t="s">
        <v>153</v>
      </c>
      <c r="E301" s="214" t="s">
        <v>1</v>
      </c>
      <c r="F301" s="215" t="s">
        <v>221</v>
      </c>
      <c r="G301" s="213"/>
      <c r="H301" s="216">
        <v>17</v>
      </c>
      <c r="I301" s="217"/>
      <c r="J301" s="213"/>
      <c r="K301" s="213"/>
      <c r="L301" s="218"/>
      <c r="M301" s="219"/>
      <c r="N301" s="220"/>
      <c r="O301" s="220"/>
      <c r="P301" s="220"/>
      <c r="Q301" s="220"/>
      <c r="R301" s="220"/>
      <c r="S301" s="220"/>
      <c r="T301" s="221"/>
      <c r="AT301" s="222" t="s">
        <v>153</v>
      </c>
      <c r="AU301" s="222" t="s">
        <v>86</v>
      </c>
      <c r="AV301" s="14" t="s">
        <v>86</v>
      </c>
      <c r="AW301" s="14" t="s">
        <v>32</v>
      </c>
      <c r="AX301" s="14" t="s">
        <v>84</v>
      </c>
      <c r="AY301" s="222" t="s">
        <v>141</v>
      </c>
    </row>
    <row r="302" spans="1:65" s="2" customFormat="1" ht="37.9" customHeight="1">
      <c r="A302" s="34"/>
      <c r="B302" s="35"/>
      <c r="C302" s="234" t="s">
        <v>709</v>
      </c>
      <c r="D302" s="234" t="s">
        <v>430</v>
      </c>
      <c r="E302" s="235" t="s">
        <v>710</v>
      </c>
      <c r="F302" s="236" t="s">
        <v>711</v>
      </c>
      <c r="G302" s="237" t="s">
        <v>147</v>
      </c>
      <c r="H302" s="238">
        <v>18.7</v>
      </c>
      <c r="I302" s="239"/>
      <c r="J302" s="240">
        <f>ROUND(I302*H302,2)</f>
        <v>0</v>
      </c>
      <c r="K302" s="241"/>
      <c r="L302" s="242"/>
      <c r="M302" s="243" t="s">
        <v>1</v>
      </c>
      <c r="N302" s="244" t="s">
        <v>41</v>
      </c>
      <c r="O302" s="71"/>
      <c r="P302" s="197">
        <f>O302*H302</f>
        <v>0</v>
      </c>
      <c r="Q302" s="197">
        <v>2.8700000000000002E-3</v>
      </c>
      <c r="R302" s="197">
        <f>Q302*H302</f>
        <v>5.3669000000000001E-2</v>
      </c>
      <c r="S302" s="197">
        <v>0</v>
      </c>
      <c r="T302" s="198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9" t="s">
        <v>294</v>
      </c>
      <c r="AT302" s="199" t="s">
        <v>430</v>
      </c>
      <c r="AU302" s="199" t="s">
        <v>86</v>
      </c>
      <c r="AY302" s="17" t="s">
        <v>141</v>
      </c>
      <c r="BE302" s="200">
        <f>IF(N302="základní",J302,0)</f>
        <v>0</v>
      </c>
      <c r="BF302" s="200">
        <f>IF(N302="snížená",J302,0)</f>
        <v>0</v>
      </c>
      <c r="BG302" s="200">
        <f>IF(N302="zákl. přenesená",J302,0)</f>
        <v>0</v>
      </c>
      <c r="BH302" s="200">
        <f>IF(N302="sníž. přenesená",J302,0)</f>
        <v>0</v>
      </c>
      <c r="BI302" s="200">
        <f>IF(N302="nulová",J302,0)</f>
        <v>0</v>
      </c>
      <c r="BJ302" s="17" t="s">
        <v>84</v>
      </c>
      <c r="BK302" s="200">
        <f>ROUND(I302*H302,2)</f>
        <v>0</v>
      </c>
      <c r="BL302" s="17" t="s">
        <v>216</v>
      </c>
      <c r="BM302" s="199" t="s">
        <v>712</v>
      </c>
    </row>
    <row r="303" spans="1:65" s="14" customFormat="1">
      <c r="B303" s="212"/>
      <c r="C303" s="213"/>
      <c r="D303" s="203" t="s">
        <v>153</v>
      </c>
      <c r="E303" s="213"/>
      <c r="F303" s="215" t="s">
        <v>713</v>
      </c>
      <c r="G303" s="213"/>
      <c r="H303" s="216">
        <v>18.7</v>
      </c>
      <c r="I303" s="217"/>
      <c r="J303" s="213"/>
      <c r="K303" s="213"/>
      <c r="L303" s="218"/>
      <c r="M303" s="219"/>
      <c r="N303" s="220"/>
      <c r="O303" s="220"/>
      <c r="P303" s="220"/>
      <c r="Q303" s="220"/>
      <c r="R303" s="220"/>
      <c r="S303" s="220"/>
      <c r="T303" s="221"/>
      <c r="AT303" s="222" t="s">
        <v>153</v>
      </c>
      <c r="AU303" s="222" t="s">
        <v>86</v>
      </c>
      <c r="AV303" s="14" t="s">
        <v>86</v>
      </c>
      <c r="AW303" s="14" t="s">
        <v>4</v>
      </c>
      <c r="AX303" s="14" t="s">
        <v>84</v>
      </c>
      <c r="AY303" s="222" t="s">
        <v>141</v>
      </c>
    </row>
    <row r="304" spans="1:65" s="2" customFormat="1" ht="16.5" customHeight="1">
      <c r="A304" s="34"/>
      <c r="B304" s="35"/>
      <c r="C304" s="187" t="s">
        <v>714</v>
      </c>
      <c r="D304" s="187" t="s">
        <v>144</v>
      </c>
      <c r="E304" s="188" t="s">
        <v>715</v>
      </c>
      <c r="F304" s="189" t="s">
        <v>716</v>
      </c>
      <c r="G304" s="190" t="s">
        <v>185</v>
      </c>
      <c r="H304" s="191">
        <v>20.100000000000001</v>
      </c>
      <c r="I304" s="192"/>
      <c r="J304" s="193">
        <f>ROUND(I304*H304,2)</f>
        <v>0</v>
      </c>
      <c r="K304" s="194"/>
      <c r="L304" s="39"/>
      <c r="M304" s="195" t="s">
        <v>1</v>
      </c>
      <c r="N304" s="196" t="s">
        <v>41</v>
      </c>
      <c r="O304" s="71"/>
      <c r="P304" s="197">
        <f>O304*H304</f>
        <v>0</v>
      </c>
      <c r="Q304" s="197">
        <v>1.0000000000000001E-5</v>
      </c>
      <c r="R304" s="197">
        <f>Q304*H304</f>
        <v>2.0100000000000003E-4</v>
      </c>
      <c r="S304" s="197">
        <v>0</v>
      </c>
      <c r="T304" s="19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216</v>
      </c>
      <c r="AT304" s="199" t="s">
        <v>144</v>
      </c>
      <c r="AU304" s="199" t="s">
        <v>86</v>
      </c>
      <c r="AY304" s="17" t="s">
        <v>141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17" t="s">
        <v>84</v>
      </c>
      <c r="BK304" s="200">
        <f>ROUND(I304*H304,2)</f>
        <v>0</v>
      </c>
      <c r="BL304" s="17" t="s">
        <v>216</v>
      </c>
      <c r="BM304" s="199" t="s">
        <v>717</v>
      </c>
    </row>
    <row r="305" spans="1:65" s="13" customFormat="1">
      <c r="B305" s="201"/>
      <c r="C305" s="202"/>
      <c r="D305" s="203" t="s">
        <v>153</v>
      </c>
      <c r="E305" s="204" t="s">
        <v>1</v>
      </c>
      <c r="F305" s="205" t="s">
        <v>683</v>
      </c>
      <c r="G305" s="202"/>
      <c r="H305" s="204" t="s">
        <v>1</v>
      </c>
      <c r="I305" s="206"/>
      <c r="J305" s="202"/>
      <c r="K305" s="202"/>
      <c r="L305" s="207"/>
      <c r="M305" s="208"/>
      <c r="N305" s="209"/>
      <c r="O305" s="209"/>
      <c r="P305" s="209"/>
      <c r="Q305" s="209"/>
      <c r="R305" s="209"/>
      <c r="S305" s="209"/>
      <c r="T305" s="210"/>
      <c r="AT305" s="211" t="s">
        <v>153</v>
      </c>
      <c r="AU305" s="211" t="s">
        <v>86</v>
      </c>
      <c r="AV305" s="13" t="s">
        <v>84</v>
      </c>
      <c r="AW305" s="13" t="s">
        <v>32</v>
      </c>
      <c r="AX305" s="13" t="s">
        <v>76</v>
      </c>
      <c r="AY305" s="211" t="s">
        <v>141</v>
      </c>
    </row>
    <row r="306" spans="1:65" s="14" customFormat="1">
      <c r="B306" s="212"/>
      <c r="C306" s="213"/>
      <c r="D306" s="203" t="s">
        <v>153</v>
      </c>
      <c r="E306" s="214" t="s">
        <v>1</v>
      </c>
      <c r="F306" s="215" t="s">
        <v>687</v>
      </c>
      <c r="G306" s="213"/>
      <c r="H306" s="216">
        <v>23.5</v>
      </c>
      <c r="I306" s="217"/>
      <c r="J306" s="213"/>
      <c r="K306" s="213"/>
      <c r="L306" s="218"/>
      <c r="M306" s="219"/>
      <c r="N306" s="220"/>
      <c r="O306" s="220"/>
      <c r="P306" s="220"/>
      <c r="Q306" s="220"/>
      <c r="R306" s="220"/>
      <c r="S306" s="220"/>
      <c r="T306" s="221"/>
      <c r="AT306" s="222" t="s">
        <v>153</v>
      </c>
      <c r="AU306" s="222" t="s">
        <v>86</v>
      </c>
      <c r="AV306" s="14" t="s">
        <v>86</v>
      </c>
      <c r="AW306" s="14" t="s">
        <v>32</v>
      </c>
      <c r="AX306" s="14" t="s">
        <v>76</v>
      </c>
      <c r="AY306" s="222" t="s">
        <v>141</v>
      </c>
    </row>
    <row r="307" spans="1:65" s="14" customFormat="1">
      <c r="B307" s="212"/>
      <c r="C307" s="213"/>
      <c r="D307" s="203" t="s">
        <v>153</v>
      </c>
      <c r="E307" s="214" t="s">
        <v>1</v>
      </c>
      <c r="F307" s="215" t="s">
        <v>688</v>
      </c>
      <c r="G307" s="213"/>
      <c r="H307" s="216">
        <v>-3.4</v>
      </c>
      <c r="I307" s="217"/>
      <c r="J307" s="213"/>
      <c r="K307" s="213"/>
      <c r="L307" s="218"/>
      <c r="M307" s="219"/>
      <c r="N307" s="220"/>
      <c r="O307" s="220"/>
      <c r="P307" s="220"/>
      <c r="Q307" s="220"/>
      <c r="R307" s="220"/>
      <c r="S307" s="220"/>
      <c r="T307" s="221"/>
      <c r="AT307" s="222" t="s">
        <v>153</v>
      </c>
      <c r="AU307" s="222" t="s">
        <v>86</v>
      </c>
      <c r="AV307" s="14" t="s">
        <v>86</v>
      </c>
      <c r="AW307" s="14" t="s">
        <v>32</v>
      </c>
      <c r="AX307" s="14" t="s">
        <v>76</v>
      </c>
      <c r="AY307" s="222" t="s">
        <v>141</v>
      </c>
    </row>
    <row r="308" spans="1:65" s="15" customFormat="1">
      <c r="B308" s="223"/>
      <c r="C308" s="224"/>
      <c r="D308" s="203" t="s">
        <v>153</v>
      </c>
      <c r="E308" s="225" t="s">
        <v>1</v>
      </c>
      <c r="F308" s="226" t="s">
        <v>212</v>
      </c>
      <c r="G308" s="224"/>
      <c r="H308" s="227">
        <v>20.100000000000001</v>
      </c>
      <c r="I308" s="228"/>
      <c r="J308" s="224"/>
      <c r="K308" s="224"/>
      <c r="L308" s="229"/>
      <c r="M308" s="230"/>
      <c r="N308" s="231"/>
      <c r="O308" s="231"/>
      <c r="P308" s="231"/>
      <c r="Q308" s="231"/>
      <c r="R308" s="231"/>
      <c r="S308" s="231"/>
      <c r="T308" s="232"/>
      <c r="AT308" s="233" t="s">
        <v>153</v>
      </c>
      <c r="AU308" s="233" t="s">
        <v>86</v>
      </c>
      <c r="AV308" s="15" t="s">
        <v>148</v>
      </c>
      <c r="AW308" s="15" t="s">
        <v>32</v>
      </c>
      <c r="AX308" s="15" t="s">
        <v>84</v>
      </c>
      <c r="AY308" s="233" t="s">
        <v>141</v>
      </c>
    </row>
    <row r="309" spans="1:65" s="2" customFormat="1" ht="16.5" customHeight="1">
      <c r="A309" s="34"/>
      <c r="B309" s="35"/>
      <c r="C309" s="234" t="s">
        <v>718</v>
      </c>
      <c r="D309" s="234" t="s">
        <v>430</v>
      </c>
      <c r="E309" s="235" t="s">
        <v>719</v>
      </c>
      <c r="F309" s="236" t="s">
        <v>720</v>
      </c>
      <c r="G309" s="237" t="s">
        <v>185</v>
      </c>
      <c r="H309" s="238">
        <v>20.501999999999999</v>
      </c>
      <c r="I309" s="239"/>
      <c r="J309" s="240">
        <f>ROUND(I309*H309,2)</f>
        <v>0</v>
      </c>
      <c r="K309" s="241"/>
      <c r="L309" s="242"/>
      <c r="M309" s="243" t="s">
        <v>1</v>
      </c>
      <c r="N309" s="244" t="s">
        <v>41</v>
      </c>
      <c r="O309" s="71"/>
      <c r="P309" s="197">
        <f>O309*H309</f>
        <v>0</v>
      </c>
      <c r="Q309" s="197">
        <v>2.2000000000000001E-4</v>
      </c>
      <c r="R309" s="197">
        <f>Q309*H309</f>
        <v>4.5104400000000001E-3</v>
      </c>
      <c r="S309" s="197">
        <v>0</v>
      </c>
      <c r="T309" s="198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9" t="s">
        <v>294</v>
      </c>
      <c r="AT309" s="199" t="s">
        <v>430</v>
      </c>
      <c r="AU309" s="199" t="s">
        <v>86</v>
      </c>
      <c r="AY309" s="17" t="s">
        <v>141</v>
      </c>
      <c r="BE309" s="200">
        <f>IF(N309="základní",J309,0)</f>
        <v>0</v>
      </c>
      <c r="BF309" s="200">
        <f>IF(N309="snížená",J309,0)</f>
        <v>0</v>
      </c>
      <c r="BG309" s="200">
        <f>IF(N309="zákl. přenesená",J309,0)</f>
        <v>0</v>
      </c>
      <c r="BH309" s="200">
        <f>IF(N309="sníž. přenesená",J309,0)</f>
        <v>0</v>
      </c>
      <c r="BI309" s="200">
        <f>IF(N309="nulová",J309,0)</f>
        <v>0</v>
      </c>
      <c r="BJ309" s="17" t="s">
        <v>84</v>
      </c>
      <c r="BK309" s="200">
        <f>ROUND(I309*H309,2)</f>
        <v>0</v>
      </c>
      <c r="BL309" s="17" t="s">
        <v>216</v>
      </c>
      <c r="BM309" s="199" t="s">
        <v>721</v>
      </c>
    </row>
    <row r="310" spans="1:65" s="14" customFormat="1">
      <c r="B310" s="212"/>
      <c r="C310" s="213"/>
      <c r="D310" s="203" t="s">
        <v>153</v>
      </c>
      <c r="E310" s="213"/>
      <c r="F310" s="215" t="s">
        <v>722</v>
      </c>
      <c r="G310" s="213"/>
      <c r="H310" s="216">
        <v>20.501999999999999</v>
      </c>
      <c r="I310" s="217"/>
      <c r="J310" s="213"/>
      <c r="K310" s="213"/>
      <c r="L310" s="218"/>
      <c r="M310" s="219"/>
      <c r="N310" s="220"/>
      <c r="O310" s="220"/>
      <c r="P310" s="220"/>
      <c r="Q310" s="220"/>
      <c r="R310" s="220"/>
      <c r="S310" s="220"/>
      <c r="T310" s="221"/>
      <c r="AT310" s="222" t="s">
        <v>153</v>
      </c>
      <c r="AU310" s="222" t="s">
        <v>86</v>
      </c>
      <c r="AV310" s="14" t="s">
        <v>86</v>
      </c>
      <c r="AW310" s="14" t="s">
        <v>4</v>
      </c>
      <c r="AX310" s="14" t="s">
        <v>84</v>
      </c>
      <c r="AY310" s="222" t="s">
        <v>141</v>
      </c>
    </row>
    <row r="311" spans="1:65" s="2" customFormat="1" ht="16.5" customHeight="1">
      <c r="A311" s="34"/>
      <c r="B311" s="35"/>
      <c r="C311" s="187" t="s">
        <v>723</v>
      </c>
      <c r="D311" s="187" t="s">
        <v>144</v>
      </c>
      <c r="E311" s="188" t="s">
        <v>724</v>
      </c>
      <c r="F311" s="189" t="s">
        <v>725</v>
      </c>
      <c r="G311" s="190" t="s">
        <v>185</v>
      </c>
      <c r="H311" s="191">
        <v>3.4</v>
      </c>
      <c r="I311" s="192"/>
      <c r="J311" s="193">
        <f>ROUND(I311*H311,2)</f>
        <v>0</v>
      </c>
      <c r="K311" s="194"/>
      <c r="L311" s="39"/>
      <c r="M311" s="195" t="s">
        <v>1</v>
      </c>
      <c r="N311" s="196" t="s">
        <v>41</v>
      </c>
      <c r="O311" s="71"/>
      <c r="P311" s="197">
        <f>O311*H311</f>
        <v>0</v>
      </c>
      <c r="Q311" s="197">
        <v>0</v>
      </c>
      <c r="R311" s="197">
        <f>Q311*H311</f>
        <v>0</v>
      </c>
      <c r="S311" s="197">
        <v>0</v>
      </c>
      <c r="T311" s="198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9" t="s">
        <v>216</v>
      </c>
      <c r="AT311" s="199" t="s">
        <v>144</v>
      </c>
      <c r="AU311" s="199" t="s">
        <v>86</v>
      </c>
      <c r="AY311" s="17" t="s">
        <v>141</v>
      </c>
      <c r="BE311" s="200">
        <f>IF(N311="základní",J311,0)</f>
        <v>0</v>
      </c>
      <c r="BF311" s="200">
        <f>IF(N311="snížená",J311,0)</f>
        <v>0</v>
      </c>
      <c r="BG311" s="200">
        <f>IF(N311="zákl. přenesená",J311,0)</f>
        <v>0</v>
      </c>
      <c r="BH311" s="200">
        <f>IF(N311="sníž. přenesená",J311,0)</f>
        <v>0</v>
      </c>
      <c r="BI311" s="200">
        <f>IF(N311="nulová",J311,0)</f>
        <v>0</v>
      </c>
      <c r="BJ311" s="17" t="s">
        <v>84</v>
      </c>
      <c r="BK311" s="200">
        <f>ROUND(I311*H311,2)</f>
        <v>0</v>
      </c>
      <c r="BL311" s="17" t="s">
        <v>216</v>
      </c>
      <c r="BM311" s="199" t="s">
        <v>726</v>
      </c>
    </row>
    <row r="312" spans="1:65" s="14" customFormat="1">
      <c r="B312" s="212"/>
      <c r="C312" s="213"/>
      <c r="D312" s="203" t="s">
        <v>153</v>
      </c>
      <c r="E312" s="214" t="s">
        <v>1</v>
      </c>
      <c r="F312" s="215" t="s">
        <v>727</v>
      </c>
      <c r="G312" s="213"/>
      <c r="H312" s="216">
        <v>3.4</v>
      </c>
      <c r="I312" s="217"/>
      <c r="J312" s="213"/>
      <c r="K312" s="213"/>
      <c r="L312" s="218"/>
      <c r="M312" s="219"/>
      <c r="N312" s="220"/>
      <c r="O312" s="220"/>
      <c r="P312" s="220"/>
      <c r="Q312" s="220"/>
      <c r="R312" s="220"/>
      <c r="S312" s="220"/>
      <c r="T312" s="221"/>
      <c r="AT312" s="222" t="s">
        <v>153</v>
      </c>
      <c r="AU312" s="222" t="s">
        <v>86</v>
      </c>
      <c r="AV312" s="14" t="s">
        <v>86</v>
      </c>
      <c r="AW312" s="14" t="s">
        <v>32</v>
      </c>
      <c r="AX312" s="14" t="s">
        <v>84</v>
      </c>
      <c r="AY312" s="222" t="s">
        <v>141</v>
      </c>
    </row>
    <row r="313" spans="1:65" s="2" customFormat="1" ht="21.75" customHeight="1">
      <c r="A313" s="34"/>
      <c r="B313" s="35"/>
      <c r="C313" s="234" t="s">
        <v>728</v>
      </c>
      <c r="D313" s="234" t="s">
        <v>430</v>
      </c>
      <c r="E313" s="235" t="s">
        <v>729</v>
      </c>
      <c r="F313" s="236" t="s">
        <v>730</v>
      </c>
      <c r="G313" s="237" t="s">
        <v>185</v>
      </c>
      <c r="H313" s="238">
        <v>3.468</v>
      </c>
      <c r="I313" s="239"/>
      <c r="J313" s="240">
        <f>ROUND(I313*H313,2)</f>
        <v>0</v>
      </c>
      <c r="K313" s="241"/>
      <c r="L313" s="242"/>
      <c r="M313" s="243" t="s">
        <v>1</v>
      </c>
      <c r="N313" s="244" t="s">
        <v>41</v>
      </c>
      <c r="O313" s="71"/>
      <c r="P313" s="197">
        <f>O313*H313</f>
        <v>0</v>
      </c>
      <c r="Q313" s="197">
        <v>2.5999999999999998E-4</v>
      </c>
      <c r="R313" s="197">
        <f>Q313*H313</f>
        <v>9.0167999999999986E-4</v>
      </c>
      <c r="S313" s="197">
        <v>0</v>
      </c>
      <c r="T313" s="19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9" t="s">
        <v>294</v>
      </c>
      <c r="AT313" s="199" t="s">
        <v>430</v>
      </c>
      <c r="AU313" s="199" t="s">
        <v>86</v>
      </c>
      <c r="AY313" s="17" t="s">
        <v>141</v>
      </c>
      <c r="BE313" s="200">
        <f>IF(N313="základní",J313,0)</f>
        <v>0</v>
      </c>
      <c r="BF313" s="200">
        <f>IF(N313="snížená",J313,0)</f>
        <v>0</v>
      </c>
      <c r="BG313" s="200">
        <f>IF(N313="zákl. přenesená",J313,0)</f>
        <v>0</v>
      </c>
      <c r="BH313" s="200">
        <f>IF(N313="sníž. přenesená",J313,0)</f>
        <v>0</v>
      </c>
      <c r="BI313" s="200">
        <f>IF(N313="nulová",J313,0)</f>
        <v>0</v>
      </c>
      <c r="BJ313" s="17" t="s">
        <v>84</v>
      </c>
      <c r="BK313" s="200">
        <f>ROUND(I313*H313,2)</f>
        <v>0</v>
      </c>
      <c r="BL313" s="17" t="s">
        <v>216</v>
      </c>
      <c r="BM313" s="199" t="s">
        <v>731</v>
      </c>
    </row>
    <row r="314" spans="1:65" s="14" customFormat="1">
      <c r="B314" s="212"/>
      <c r="C314" s="213"/>
      <c r="D314" s="203" t="s">
        <v>153</v>
      </c>
      <c r="E314" s="213"/>
      <c r="F314" s="215" t="s">
        <v>732</v>
      </c>
      <c r="G314" s="213"/>
      <c r="H314" s="216">
        <v>3.468</v>
      </c>
      <c r="I314" s="217"/>
      <c r="J314" s="213"/>
      <c r="K314" s="213"/>
      <c r="L314" s="218"/>
      <c r="M314" s="219"/>
      <c r="N314" s="220"/>
      <c r="O314" s="220"/>
      <c r="P314" s="220"/>
      <c r="Q314" s="220"/>
      <c r="R314" s="220"/>
      <c r="S314" s="220"/>
      <c r="T314" s="221"/>
      <c r="AT314" s="222" t="s">
        <v>153</v>
      </c>
      <c r="AU314" s="222" t="s">
        <v>86</v>
      </c>
      <c r="AV314" s="14" t="s">
        <v>86</v>
      </c>
      <c r="AW314" s="14" t="s">
        <v>4</v>
      </c>
      <c r="AX314" s="14" t="s">
        <v>84</v>
      </c>
      <c r="AY314" s="222" t="s">
        <v>141</v>
      </c>
    </row>
    <row r="315" spans="1:65" s="2" customFormat="1" ht="24.2" customHeight="1">
      <c r="A315" s="34"/>
      <c r="B315" s="35"/>
      <c r="C315" s="187" t="s">
        <v>733</v>
      </c>
      <c r="D315" s="187" t="s">
        <v>144</v>
      </c>
      <c r="E315" s="188" t="s">
        <v>734</v>
      </c>
      <c r="F315" s="189" t="s">
        <v>735</v>
      </c>
      <c r="G315" s="190" t="s">
        <v>269</v>
      </c>
      <c r="H315" s="191">
        <v>0.26900000000000002</v>
      </c>
      <c r="I315" s="192"/>
      <c r="J315" s="193">
        <f>ROUND(I315*H315,2)</f>
        <v>0</v>
      </c>
      <c r="K315" s="194"/>
      <c r="L315" s="39"/>
      <c r="M315" s="195" t="s">
        <v>1</v>
      </c>
      <c r="N315" s="196" t="s">
        <v>41</v>
      </c>
      <c r="O315" s="71"/>
      <c r="P315" s="197">
        <f>O315*H315</f>
        <v>0</v>
      </c>
      <c r="Q315" s="197">
        <v>0</v>
      </c>
      <c r="R315" s="197">
        <f>Q315*H315</f>
        <v>0</v>
      </c>
      <c r="S315" s="197">
        <v>0</v>
      </c>
      <c r="T315" s="19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9" t="s">
        <v>216</v>
      </c>
      <c r="AT315" s="199" t="s">
        <v>144</v>
      </c>
      <c r="AU315" s="199" t="s">
        <v>86</v>
      </c>
      <c r="AY315" s="17" t="s">
        <v>141</v>
      </c>
      <c r="BE315" s="200">
        <f>IF(N315="základní",J315,0)</f>
        <v>0</v>
      </c>
      <c r="BF315" s="200">
        <f>IF(N315="snížená",J315,0)</f>
        <v>0</v>
      </c>
      <c r="BG315" s="200">
        <f>IF(N315="zákl. přenesená",J315,0)</f>
        <v>0</v>
      </c>
      <c r="BH315" s="200">
        <f>IF(N315="sníž. přenesená",J315,0)</f>
        <v>0</v>
      </c>
      <c r="BI315" s="200">
        <f>IF(N315="nulová",J315,0)</f>
        <v>0</v>
      </c>
      <c r="BJ315" s="17" t="s">
        <v>84</v>
      </c>
      <c r="BK315" s="200">
        <f>ROUND(I315*H315,2)</f>
        <v>0</v>
      </c>
      <c r="BL315" s="17" t="s">
        <v>216</v>
      </c>
      <c r="BM315" s="199" t="s">
        <v>736</v>
      </c>
    </row>
    <row r="316" spans="1:65" s="2" customFormat="1" ht="24.2" customHeight="1">
      <c r="A316" s="34"/>
      <c r="B316" s="35"/>
      <c r="C316" s="187" t="s">
        <v>737</v>
      </c>
      <c r="D316" s="187" t="s">
        <v>144</v>
      </c>
      <c r="E316" s="188" t="s">
        <v>738</v>
      </c>
      <c r="F316" s="189" t="s">
        <v>739</v>
      </c>
      <c r="G316" s="190" t="s">
        <v>269</v>
      </c>
      <c r="H316" s="191">
        <v>0.26900000000000002</v>
      </c>
      <c r="I316" s="192"/>
      <c r="J316" s="193">
        <f>ROUND(I316*H316,2)</f>
        <v>0</v>
      </c>
      <c r="K316" s="194"/>
      <c r="L316" s="39"/>
      <c r="M316" s="195" t="s">
        <v>1</v>
      </c>
      <c r="N316" s="196" t="s">
        <v>41</v>
      </c>
      <c r="O316" s="71"/>
      <c r="P316" s="197">
        <f>O316*H316</f>
        <v>0</v>
      </c>
      <c r="Q316" s="197">
        <v>0</v>
      </c>
      <c r="R316" s="197">
        <f>Q316*H316</f>
        <v>0</v>
      </c>
      <c r="S316" s="197">
        <v>0</v>
      </c>
      <c r="T316" s="19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9" t="s">
        <v>216</v>
      </c>
      <c r="AT316" s="199" t="s">
        <v>144</v>
      </c>
      <c r="AU316" s="199" t="s">
        <v>86</v>
      </c>
      <c r="AY316" s="17" t="s">
        <v>141</v>
      </c>
      <c r="BE316" s="200">
        <f>IF(N316="základní",J316,0)</f>
        <v>0</v>
      </c>
      <c r="BF316" s="200">
        <f>IF(N316="snížená",J316,0)</f>
        <v>0</v>
      </c>
      <c r="BG316" s="200">
        <f>IF(N316="zákl. přenesená",J316,0)</f>
        <v>0</v>
      </c>
      <c r="BH316" s="200">
        <f>IF(N316="sníž. přenesená",J316,0)</f>
        <v>0</v>
      </c>
      <c r="BI316" s="200">
        <f>IF(N316="nulová",J316,0)</f>
        <v>0</v>
      </c>
      <c r="BJ316" s="17" t="s">
        <v>84</v>
      </c>
      <c r="BK316" s="200">
        <f>ROUND(I316*H316,2)</f>
        <v>0</v>
      </c>
      <c r="BL316" s="17" t="s">
        <v>216</v>
      </c>
      <c r="BM316" s="199" t="s">
        <v>740</v>
      </c>
    </row>
    <row r="317" spans="1:65" s="12" customFormat="1" ht="22.9" customHeight="1">
      <c r="B317" s="171"/>
      <c r="C317" s="172"/>
      <c r="D317" s="173" t="s">
        <v>75</v>
      </c>
      <c r="E317" s="185" t="s">
        <v>451</v>
      </c>
      <c r="F317" s="185" t="s">
        <v>452</v>
      </c>
      <c r="G317" s="172"/>
      <c r="H317" s="172"/>
      <c r="I317" s="175"/>
      <c r="J317" s="186">
        <f>BK317</f>
        <v>0</v>
      </c>
      <c r="K317" s="172"/>
      <c r="L317" s="177"/>
      <c r="M317" s="178"/>
      <c r="N317" s="179"/>
      <c r="O317" s="179"/>
      <c r="P317" s="180">
        <f>SUM(P318:P353)</f>
        <v>0</v>
      </c>
      <c r="Q317" s="179"/>
      <c r="R317" s="180">
        <f>SUM(R318:R353)</f>
        <v>1.7165055200000001</v>
      </c>
      <c r="S317" s="179"/>
      <c r="T317" s="181">
        <f>SUM(T318:T353)</f>
        <v>0</v>
      </c>
      <c r="AR317" s="182" t="s">
        <v>86</v>
      </c>
      <c r="AT317" s="183" t="s">
        <v>75</v>
      </c>
      <c r="AU317" s="183" t="s">
        <v>84</v>
      </c>
      <c r="AY317" s="182" t="s">
        <v>141</v>
      </c>
      <c r="BK317" s="184">
        <f>SUM(BK318:BK353)</f>
        <v>0</v>
      </c>
    </row>
    <row r="318" spans="1:65" s="2" customFormat="1" ht="16.5" customHeight="1">
      <c r="A318" s="34"/>
      <c r="B318" s="35"/>
      <c r="C318" s="187" t="s">
        <v>741</v>
      </c>
      <c r="D318" s="187" t="s">
        <v>144</v>
      </c>
      <c r="E318" s="188" t="s">
        <v>454</v>
      </c>
      <c r="F318" s="189" t="s">
        <v>455</v>
      </c>
      <c r="G318" s="190" t="s">
        <v>147</v>
      </c>
      <c r="H318" s="191">
        <v>83.08</v>
      </c>
      <c r="I318" s="192"/>
      <c r="J318" s="193">
        <f>ROUND(I318*H318,2)</f>
        <v>0</v>
      </c>
      <c r="K318" s="194"/>
      <c r="L318" s="39"/>
      <c r="M318" s="195" t="s">
        <v>1</v>
      </c>
      <c r="N318" s="196" t="s">
        <v>41</v>
      </c>
      <c r="O318" s="71"/>
      <c r="P318" s="197">
        <f>O318*H318</f>
        <v>0</v>
      </c>
      <c r="Q318" s="197">
        <v>2.9999999999999997E-4</v>
      </c>
      <c r="R318" s="197">
        <f>Q318*H318</f>
        <v>2.4923999999999998E-2</v>
      </c>
      <c r="S318" s="197">
        <v>0</v>
      </c>
      <c r="T318" s="19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9" t="s">
        <v>216</v>
      </c>
      <c r="AT318" s="199" t="s">
        <v>144</v>
      </c>
      <c r="AU318" s="199" t="s">
        <v>86</v>
      </c>
      <c r="AY318" s="17" t="s">
        <v>141</v>
      </c>
      <c r="BE318" s="200">
        <f>IF(N318="základní",J318,0)</f>
        <v>0</v>
      </c>
      <c r="BF318" s="200">
        <f>IF(N318="snížená",J318,0)</f>
        <v>0</v>
      </c>
      <c r="BG318" s="200">
        <f>IF(N318="zákl. přenesená",J318,0)</f>
        <v>0</v>
      </c>
      <c r="BH318" s="200">
        <f>IF(N318="sníž. přenesená",J318,0)</f>
        <v>0</v>
      </c>
      <c r="BI318" s="200">
        <f>IF(N318="nulová",J318,0)</f>
        <v>0</v>
      </c>
      <c r="BJ318" s="17" t="s">
        <v>84</v>
      </c>
      <c r="BK318" s="200">
        <f>ROUND(I318*H318,2)</f>
        <v>0</v>
      </c>
      <c r="BL318" s="17" t="s">
        <v>216</v>
      </c>
      <c r="BM318" s="199" t="s">
        <v>742</v>
      </c>
    </row>
    <row r="319" spans="1:65" s="2" customFormat="1" ht="16.5" customHeight="1">
      <c r="A319" s="34"/>
      <c r="B319" s="35"/>
      <c r="C319" s="187" t="s">
        <v>743</v>
      </c>
      <c r="D319" s="187" t="s">
        <v>144</v>
      </c>
      <c r="E319" s="188" t="s">
        <v>458</v>
      </c>
      <c r="F319" s="189" t="s">
        <v>459</v>
      </c>
      <c r="G319" s="190" t="s">
        <v>147</v>
      </c>
      <c r="H319" s="191">
        <v>13.512</v>
      </c>
      <c r="I319" s="192"/>
      <c r="J319" s="193">
        <f>ROUND(I319*H319,2)</f>
        <v>0</v>
      </c>
      <c r="K319" s="194"/>
      <c r="L319" s="39"/>
      <c r="M319" s="195" t="s">
        <v>1</v>
      </c>
      <c r="N319" s="196" t="s">
        <v>41</v>
      </c>
      <c r="O319" s="71"/>
      <c r="P319" s="197">
        <f>O319*H319</f>
        <v>0</v>
      </c>
      <c r="Q319" s="197">
        <v>4.3099999999999996E-3</v>
      </c>
      <c r="R319" s="197">
        <f>Q319*H319</f>
        <v>5.8236719999999999E-2</v>
      </c>
      <c r="S319" s="197">
        <v>0</v>
      </c>
      <c r="T319" s="19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9" t="s">
        <v>216</v>
      </c>
      <c r="AT319" s="199" t="s">
        <v>144</v>
      </c>
      <c r="AU319" s="199" t="s">
        <v>86</v>
      </c>
      <c r="AY319" s="17" t="s">
        <v>141</v>
      </c>
      <c r="BE319" s="200">
        <f>IF(N319="základní",J319,0)</f>
        <v>0</v>
      </c>
      <c r="BF319" s="200">
        <f>IF(N319="snížená",J319,0)</f>
        <v>0</v>
      </c>
      <c r="BG319" s="200">
        <f>IF(N319="zákl. přenesená",J319,0)</f>
        <v>0</v>
      </c>
      <c r="BH319" s="200">
        <f>IF(N319="sníž. přenesená",J319,0)</f>
        <v>0</v>
      </c>
      <c r="BI319" s="200">
        <f>IF(N319="nulová",J319,0)</f>
        <v>0</v>
      </c>
      <c r="BJ319" s="17" t="s">
        <v>84</v>
      </c>
      <c r="BK319" s="200">
        <f>ROUND(I319*H319,2)</f>
        <v>0</v>
      </c>
      <c r="BL319" s="17" t="s">
        <v>216</v>
      </c>
      <c r="BM319" s="199" t="s">
        <v>744</v>
      </c>
    </row>
    <row r="320" spans="1:65" s="13" customFormat="1">
      <c r="B320" s="201"/>
      <c r="C320" s="202"/>
      <c r="D320" s="203" t="s">
        <v>153</v>
      </c>
      <c r="E320" s="204" t="s">
        <v>1</v>
      </c>
      <c r="F320" s="205" t="s">
        <v>536</v>
      </c>
      <c r="G320" s="202"/>
      <c r="H320" s="204" t="s">
        <v>1</v>
      </c>
      <c r="I320" s="206"/>
      <c r="J320" s="202"/>
      <c r="K320" s="202"/>
      <c r="L320" s="207"/>
      <c r="M320" s="208"/>
      <c r="N320" s="209"/>
      <c r="O320" s="209"/>
      <c r="P320" s="209"/>
      <c r="Q320" s="209"/>
      <c r="R320" s="209"/>
      <c r="S320" s="209"/>
      <c r="T320" s="210"/>
      <c r="AT320" s="211" t="s">
        <v>153</v>
      </c>
      <c r="AU320" s="211" t="s">
        <v>86</v>
      </c>
      <c r="AV320" s="13" t="s">
        <v>84</v>
      </c>
      <c r="AW320" s="13" t="s">
        <v>32</v>
      </c>
      <c r="AX320" s="13" t="s">
        <v>76</v>
      </c>
      <c r="AY320" s="211" t="s">
        <v>141</v>
      </c>
    </row>
    <row r="321" spans="1:65" s="14" customFormat="1">
      <c r="B321" s="212"/>
      <c r="C321" s="213"/>
      <c r="D321" s="203" t="s">
        <v>153</v>
      </c>
      <c r="E321" s="214" t="s">
        <v>1</v>
      </c>
      <c r="F321" s="215" t="s">
        <v>745</v>
      </c>
      <c r="G321" s="213"/>
      <c r="H321" s="216">
        <v>7.056</v>
      </c>
      <c r="I321" s="217"/>
      <c r="J321" s="213"/>
      <c r="K321" s="213"/>
      <c r="L321" s="218"/>
      <c r="M321" s="219"/>
      <c r="N321" s="220"/>
      <c r="O321" s="220"/>
      <c r="P321" s="220"/>
      <c r="Q321" s="220"/>
      <c r="R321" s="220"/>
      <c r="S321" s="220"/>
      <c r="T321" s="221"/>
      <c r="AT321" s="222" t="s">
        <v>153</v>
      </c>
      <c r="AU321" s="222" t="s">
        <v>86</v>
      </c>
      <c r="AV321" s="14" t="s">
        <v>86</v>
      </c>
      <c r="AW321" s="14" t="s">
        <v>32</v>
      </c>
      <c r="AX321" s="14" t="s">
        <v>76</v>
      </c>
      <c r="AY321" s="222" t="s">
        <v>141</v>
      </c>
    </row>
    <row r="322" spans="1:65" s="13" customFormat="1">
      <c r="B322" s="201"/>
      <c r="C322" s="202"/>
      <c r="D322" s="203" t="s">
        <v>153</v>
      </c>
      <c r="E322" s="204" t="s">
        <v>1</v>
      </c>
      <c r="F322" s="205" t="s">
        <v>539</v>
      </c>
      <c r="G322" s="202"/>
      <c r="H322" s="204" t="s">
        <v>1</v>
      </c>
      <c r="I322" s="206"/>
      <c r="J322" s="202"/>
      <c r="K322" s="202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153</v>
      </c>
      <c r="AU322" s="211" t="s">
        <v>86</v>
      </c>
      <c r="AV322" s="13" t="s">
        <v>84</v>
      </c>
      <c r="AW322" s="13" t="s">
        <v>32</v>
      </c>
      <c r="AX322" s="13" t="s">
        <v>76</v>
      </c>
      <c r="AY322" s="211" t="s">
        <v>141</v>
      </c>
    </row>
    <row r="323" spans="1:65" s="14" customFormat="1">
      <c r="B323" s="212"/>
      <c r="C323" s="213"/>
      <c r="D323" s="203" t="s">
        <v>153</v>
      </c>
      <c r="E323" s="214" t="s">
        <v>1</v>
      </c>
      <c r="F323" s="215" t="s">
        <v>746</v>
      </c>
      <c r="G323" s="213"/>
      <c r="H323" s="216">
        <v>6.4560000000000004</v>
      </c>
      <c r="I323" s="217"/>
      <c r="J323" s="213"/>
      <c r="K323" s="213"/>
      <c r="L323" s="218"/>
      <c r="M323" s="219"/>
      <c r="N323" s="220"/>
      <c r="O323" s="220"/>
      <c r="P323" s="220"/>
      <c r="Q323" s="220"/>
      <c r="R323" s="220"/>
      <c r="S323" s="220"/>
      <c r="T323" s="221"/>
      <c r="AT323" s="222" t="s">
        <v>153</v>
      </c>
      <c r="AU323" s="222" t="s">
        <v>86</v>
      </c>
      <c r="AV323" s="14" t="s">
        <v>86</v>
      </c>
      <c r="AW323" s="14" t="s">
        <v>32</v>
      </c>
      <c r="AX323" s="14" t="s">
        <v>76</v>
      </c>
      <c r="AY323" s="222" t="s">
        <v>141</v>
      </c>
    </row>
    <row r="324" spans="1:65" s="15" customFormat="1">
      <c r="B324" s="223"/>
      <c r="C324" s="224"/>
      <c r="D324" s="203" t="s">
        <v>153</v>
      </c>
      <c r="E324" s="225" t="s">
        <v>1</v>
      </c>
      <c r="F324" s="226" t="s">
        <v>212</v>
      </c>
      <c r="G324" s="224"/>
      <c r="H324" s="227">
        <v>13.512</v>
      </c>
      <c r="I324" s="228"/>
      <c r="J324" s="224"/>
      <c r="K324" s="224"/>
      <c r="L324" s="229"/>
      <c r="M324" s="230"/>
      <c r="N324" s="231"/>
      <c r="O324" s="231"/>
      <c r="P324" s="231"/>
      <c r="Q324" s="231"/>
      <c r="R324" s="231"/>
      <c r="S324" s="231"/>
      <c r="T324" s="232"/>
      <c r="AT324" s="233" t="s">
        <v>153</v>
      </c>
      <c r="AU324" s="233" t="s">
        <v>86</v>
      </c>
      <c r="AV324" s="15" t="s">
        <v>148</v>
      </c>
      <c r="AW324" s="15" t="s">
        <v>32</v>
      </c>
      <c r="AX324" s="15" t="s">
        <v>84</v>
      </c>
      <c r="AY324" s="233" t="s">
        <v>141</v>
      </c>
    </row>
    <row r="325" spans="1:65" s="2" customFormat="1" ht="24.2" customHeight="1">
      <c r="A325" s="34"/>
      <c r="B325" s="35"/>
      <c r="C325" s="187" t="s">
        <v>747</v>
      </c>
      <c r="D325" s="187" t="s">
        <v>144</v>
      </c>
      <c r="E325" s="188" t="s">
        <v>463</v>
      </c>
      <c r="F325" s="189" t="s">
        <v>464</v>
      </c>
      <c r="G325" s="190" t="s">
        <v>147</v>
      </c>
      <c r="H325" s="191">
        <v>83.08</v>
      </c>
      <c r="I325" s="192"/>
      <c r="J325" s="193">
        <f>ROUND(I325*H325,2)</f>
        <v>0</v>
      </c>
      <c r="K325" s="194"/>
      <c r="L325" s="39"/>
      <c r="M325" s="195" t="s">
        <v>1</v>
      </c>
      <c r="N325" s="196" t="s">
        <v>41</v>
      </c>
      <c r="O325" s="71"/>
      <c r="P325" s="197">
        <f>O325*H325</f>
        <v>0</v>
      </c>
      <c r="Q325" s="197">
        <v>6.0000000000000001E-3</v>
      </c>
      <c r="R325" s="197">
        <f>Q325*H325</f>
        <v>0.49847999999999998</v>
      </c>
      <c r="S325" s="197">
        <v>0</v>
      </c>
      <c r="T325" s="19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9" t="s">
        <v>216</v>
      </c>
      <c r="AT325" s="199" t="s">
        <v>144</v>
      </c>
      <c r="AU325" s="199" t="s">
        <v>86</v>
      </c>
      <c r="AY325" s="17" t="s">
        <v>141</v>
      </c>
      <c r="BE325" s="200">
        <f>IF(N325="základní",J325,0)</f>
        <v>0</v>
      </c>
      <c r="BF325" s="200">
        <f>IF(N325="snížená",J325,0)</f>
        <v>0</v>
      </c>
      <c r="BG325" s="200">
        <f>IF(N325="zákl. přenesená",J325,0)</f>
        <v>0</v>
      </c>
      <c r="BH325" s="200">
        <f>IF(N325="sníž. přenesená",J325,0)</f>
        <v>0</v>
      </c>
      <c r="BI325" s="200">
        <f>IF(N325="nulová",J325,0)</f>
        <v>0</v>
      </c>
      <c r="BJ325" s="17" t="s">
        <v>84</v>
      </c>
      <c r="BK325" s="200">
        <f>ROUND(I325*H325,2)</f>
        <v>0</v>
      </c>
      <c r="BL325" s="17" t="s">
        <v>216</v>
      </c>
      <c r="BM325" s="199" t="s">
        <v>748</v>
      </c>
    </row>
    <row r="326" spans="1:65" s="13" customFormat="1">
      <c r="B326" s="201"/>
      <c r="C326" s="202"/>
      <c r="D326" s="203" t="s">
        <v>153</v>
      </c>
      <c r="E326" s="204" t="s">
        <v>1</v>
      </c>
      <c r="F326" s="205" t="s">
        <v>536</v>
      </c>
      <c r="G326" s="202"/>
      <c r="H326" s="204" t="s">
        <v>1</v>
      </c>
      <c r="I326" s="206"/>
      <c r="J326" s="202"/>
      <c r="K326" s="202"/>
      <c r="L326" s="207"/>
      <c r="M326" s="208"/>
      <c r="N326" s="209"/>
      <c r="O326" s="209"/>
      <c r="P326" s="209"/>
      <c r="Q326" s="209"/>
      <c r="R326" s="209"/>
      <c r="S326" s="209"/>
      <c r="T326" s="210"/>
      <c r="AT326" s="211" t="s">
        <v>153</v>
      </c>
      <c r="AU326" s="211" t="s">
        <v>86</v>
      </c>
      <c r="AV326" s="13" t="s">
        <v>84</v>
      </c>
      <c r="AW326" s="13" t="s">
        <v>32</v>
      </c>
      <c r="AX326" s="13" t="s">
        <v>76</v>
      </c>
      <c r="AY326" s="211" t="s">
        <v>141</v>
      </c>
    </row>
    <row r="327" spans="1:65" s="14" customFormat="1">
      <c r="B327" s="212"/>
      <c r="C327" s="213"/>
      <c r="D327" s="203" t="s">
        <v>153</v>
      </c>
      <c r="E327" s="214" t="s">
        <v>1</v>
      </c>
      <c r="F327" s="215" t="s">
        <v>749</v>
      </c>
      <c r="G327" s="213"/>
      <c r="H327" s="216">
        <v>47.04</v>
      </c>
      <c r="I327" s="217"/>
      <c r="J327" s="213"/>
      <c r="K327" s="213"/>
      <c r="L327" s="218"/>
      <c r="M327" s="219"/>
      <c r="N327" s="220"/>
      <c r="O327" s="220"/>
      <c r="P327" s="220"/>
      <c r="Q327" s="220"/>
      <c r="R327" s="220"/>
      <c r="S327" s="220"/>
      <c r="T327" s="221"/>
      <c r="AT327" s="222" t="s">
        <v>153</v>
      </c>
      <c r="AU327" s="222" t="s">
        <v>86</v>
      </c>
      <c r="AV327" s="14" t="s">
        <v>86</v>
      </c>
      <c r="AW327" s="14" t="s">
        <v>32</v>
      </c>
      <c r="AX327" s="14" t="s">
        <v>76</v>
      </c>
      <c r="AY327" s="222" t="s">
        <v>141</v>
      </c>
    </row>
    <row r="328" spans="1:65" s="14" customFormat="1">
      <c r="B328" s="212"/>
      <c r="C328" s="213"/>
      <c r="D328" s="203" t="s">
        <v>153</v>
      </c>
      <c r="E328" s="214" t="s">
        <v>1</v>
      </c>
      <c r="F328" s="215" t="s">
        <v>538</v>
      </c>
      <c r="G328" s="213"/>
      <c r="H328" s="216">
        <v>-1.8</v>
      </c>
      <c r="I328" s="217"/>
      <c r="J328" s="213"/>
      <c r="K328" s="213"/>
      <c r="L328" s="218"/>
      <c r="M328" s="219"/>
      <c r="N328" s="220"/>
      <c r="O328" s="220"/>
      <c r="P328" s="220"/>
      <c r="Q328" s="220"/>
      <c r="R328" s="220"/>
      <c r="S328" s="220"/>
      <c r="T328" s="221"/>
      <c r="AT328" s="222" t="s">
        <v>153</v>
      </c>
      <c r="AU328" s="222" t="s">
        <v>86</v>
      </c>
      <c r="AV328" s="14" t="s">
        <v>86</v>
      </c>
      <c r="AW328" s="14" t="s">
        <v>32</v>
      </c>
      <c r="AX328" s="14" t="s">
        <v>76</v>
      </c>
      <c r="AY328" s="222" t="s">
        <v>141</v>
      </c>
    </row>
    <row r="329" spans="1:65" s="14" customFormat="1">
      <c r="B329" s="212"/>
      <c r="C329" s="213"/>
      <c r="D329" s="203" t="s">
        <v>153</v>
      </c>
      <c r="E329" s="214" t="s">
        <v>1</v>
      </c>
      <c r="F329" s="215" t="s">
        <v>750</v>
      </c>
      <c r="G329" s="213"/>
      <c r="H329" s="216">
        <v>0.3</v>
      </c>
      <c r="I329" s="217"/>
      <c r="J329" s="213"/>
      <c r="K329" s="213"/>
      <c r="L329" s="218"/>
      <c r="M329" s="219"/>
      <c r="N329" s="220"/>
      <c r="O329" s="220"/>
      <c r="P329" s="220"/>
      <c r="Q329" s="220"/>
      <c r="R329" s="220"/>
      <c r="S329" s="220"/>
      <c r="T329" s="221"/>
      <c r="AT329" s="222" t="s">
        <v>153</v>
      </c>
      <c r="AU329" s="222" t="s">
        <v>86</v>
      </c>
      <c r="AV329" s="14" t="s">
        <v>86</v>
      </c>
      <c r="AW329" s="14" t="s">
        <v>32</v>
      </c>
      <c r="AX329" s="14" t="s">
        <v>76</v>
      </c>
      <c r="AY329" s="222" t="s">
        <v>141</v>
      </c>
    </row>
    <row r="330" spans="1:65" s="14" customFormat="1">
      <c r="B330" s="212"/>
      <c r="C330" s="213"/>
      <c r="D330" s="203" t="s">
        <v>153</v>
      </c>
      <c r="E330" s="214" t="s">
        <v>1</v>
      </c>
      <c r="F330" s="215" t="s">
        <v>751</v>
      </c>
      <c r="G330" s="213"/>
      <c r="H330" s="216">
        <v>-1.6</v>
      </c>
      <c r="I330" s="217"/>
      <c r="J330" s="213"/>
      <c r="K330" s="213"/>
      <c r="L330" s="218"/>
      <c r="M330" s="219"/>
      <c r="N330" s="220"/>
      <c r="O330" s="220"/>
      <c r="P330" s="220"/>
      <c r="Q330" s="220"/>
      <c r="R330" s="220"/>
      <c r="S330" s="220"/>
      <c r="T330" s="221"/>
      <c r="AT330" s="222" t="s">
        <v>153</v>
      </c>
      <c r="AU330" s="222" t="s">
        <v>86</v>
      </c>
      <c r="AV330" s="14" t="s">
        <v>86</v>
      </c>
      <c r="AW330" s="14" t="s">
        <v>32</v>
      </c>
      <c r="AX330" s="14" t="s">
        <v>76</v>
      </c>
      <c r="AY330" s="222" t="s">
        <v>141</v>
      </c>
    </row>
    <row r="331" spans="1:65" s="13" customFormat="1">
      <c r="B331" s="201"/>
      <c r="C331" s="202"/>
      <c r="D331" s="203" t="s">
        <v>153</v>
      </c>
      <c r="E331" s="204" t="s">
        <v>1</v>
      </c>
      <c r="F331" s="205" t="s">
        <v>539</v>
      </c>
      <c r="G331" s="202"/>
      <c r="H331" s="204" t="s">
        <v>1</v>
      </c>
      <c r="I331" s="206"/>
      <c r="J331" s="202"/>
      <c r="K331" s="202"/>
      <c r="L331" s="207"/>
      <c r="M331" s="208"/>
      <c r="N331" s="209"/>
      <c r="O331" s="209"/>
      <c r="P331" s="209"/>
      <c r="Q331" s="209"/>
      <c r="R331" s="209"/>
      <c r="S331" s="209"/>
      <c r="T331" s="210"/>
      <c r="AT331" s="211" t="s">
        <v>153</v>
      </c>
      <c r="AU331" s="211" t="s">
        <v>86</v>
      </c>
      <c r="AV331" s="13" t="s">
        <v>84</v>
      </c>
      <c r="AW331" s="13" t="s">
        <v>32</v>
      </c>
      <c r="AX331" s="13" t="s">
        <v>76</v>
      </c>
      <c r="AY331" s="211" t="s">
        <v>141</v>
      </c>
    </row>
    <row r="332" spans="1:65" s="14" customFormat="1">
      <c r="B332" s="212"/>
      <c r="C332" s="213"/>
      <c r="D332" s="203" t="s">
        <v>153</v>
      </c>
      <c r="E332" s="214" t="s">
        <v>1</v>
      </c>
      <c r="F332" s="215" t="s">
        <v>752</v>
      </c>
      <c r="G332" s="213"/>
      <c r="H332" s="216">
        <v>43.04</v>
      </c>
      <c r="I332" s="217"/>
      <c r="J332" s="213"/>
      <c r="K332" s="213"/>
      <c r="L332" s="218"/>
      <c r="M332" s="219"/>
      <c r="N332" s="220"/>
      <c r="O332" s="220"/>
      <c r="P332" s="220"/>
      <c r="Q332" s="220"/>
      <c r="R332" s="220"/>
      <c r="S332" s="220"/>
      <c r="T332" s="221"/>
      <c r="AT332" s="222" t="s">
        <v>153</v>
      </c>
      <c r="AU332" s="222" t="s">
        <v>86</v>
      </c>
      <c r="AV332" s="14" t="s">
        <v>86</v>
      </c>
      <c r="AW332" s="14" t="s">
        <v>32</v>
      </c>
      <c r="AX332" s="14" t="s">
        <v>76</v>
      </c>
      <c r="AY332" s="222" t="s">
        <v>141</v>
      </c>
    </row>
    <row r="333" spans="1:65" s="14" customFormat="1">
      <c r="B333" s="212"/>
      <c r="C333" s="213"/>
      <c r="D333" s="203" t="s">
        <v>153</v>
      </c>
      <c r="E333" s="214" t="s">
        <v>1</v>
      </c>
      <c r="F333" s="215" t="s">
        <v>538</v>
      </c>
      <c r="G333" s="213"/>
      <c r="H333" s="216">
        <v>-1.8</v>
      </c>
      <c r="I333" s="217"/>
      <c r="J333" s="213"/>
      <c r="K333" s="213"/>
      <c r="L333" s="218"/>
      <c r="M333" s="219"/>
      <c r="N333" s="220"/>
      <c r="O333" s="220"/>
      <c r="P333" s="220"/>
      <c r="Q333" s="220"/>
      <c r="R333" s="220"/>
      <c r="S333" s="220"/>
      <c r="T333" s="221"/>
      <c r="AT333" s="222" t="s">
        <v>153</v>
      </c>
      <c r="AU333" s="222" t="s">
        <v>86</v>
      </c>
      <c r="AV333" s="14" t="s">
        <v>86</v>
      </c>
      <c r="AW333" s="14" t="s">
        <v>32</v>
      </c>
      <c r="AX333" s="14" t="s">
        <v>76</v>
      </c>
      <c r="AY333" s="222" t="s">
        <v>141</v>
      </c>
    </row>
    <row r="334" spans="1:65" s="14" customFormat="1">
      <c r="B334" s="212"/>
      <c r="C334" s="213"/>
      <c r="D334" s="203" t="s">
        <v>153</v>
      </c>
      <c r="E334" s="214" t="s">
        <v>1</v>
      </c>
      <c r="F334" s="215" t="s">
        <v>753</v>
      </c>
      <c r="G334" s="213"/>
      <c r="H334" s="216">
        <v>0.3</v>
      </c>
      <c r="I334" s="217"/>
      <c r="J334" s="213"/>
      <c r="K334" s="213"/>
      <c r="L334" s="218"/>
      <c r="M334" s="219"/>
      <c r="N334" s="220"/>
      <c r="O334" s="220"/>
      <c r="P334" s="220"/>
      <c r="Q334" s="220"/>
      <c r="R334" s="220"/>
      <c r="S334" s="220"/>
      <c r="T334" s="221"/>
      <c r="AT334" s="222" t="s">
        <v>153</v>
      </c>
      <c r="AU334" s="222" t="s">
        <v>86</v>
      </c>
      <c r="AV334" s="14" t="s">
        <v>86</v>
      </c>
      <c r="AW334" s="14" t="s">
        <v>32</v>
      </c>
      <c r="AX334" s="14" t="s">
        <v>76</v>
      </c>
      <c r="AY334" s="222" t="s">
        <v>141</v>
      </c>
    </row>
    <row r="335" spans="1:65" s="14" customFormat="1">
      <c r="B335" s="212"/>
      <c r="C335" s="213"/>
      <c r="D335" s="203" t="s">
        <v>153</v>
      </c>
      <c r="E335" s="214" t="s">
        <v>1</v>
      </c>
      <c r="F335" s="215" t="s">
        <v>754</v>
      </c>
      <c r="G335" s="213"/>
      <c r="H335" s="216">
        <v>-2.4</v>
      </c>
      <c r="I335" s="217"/>
      <c r="J335" s="213"/>
      <c r="K335" s="213"/>
      <c r="L335" s="218"/>
      <c r="M335" s="219"/>
      <c r="N335" s="220"/>
      <c r="O335" s="220"/>
      <c r="P335" s="220"/>
      <c r="Q335" s="220"/>
      <c r="R335" s="220"/>
      <c r="S335" s="220"/>
      <c r="T335" s="221"/>
      <c r="AT335" s="222" t="s">
        <v>153</v>
      </c>
      <c r="AU335" s="222" t="s">
        <v>86</v>
      </c>
      <c r="AV335" s="14" t="s">
        <v>86</v>
      </c>
      <c r="AW335" s="14" t="s">
        <v>32</v>
      </c>
      <c r="AX335" s="14" t="s">
        <v>76</v>
      </c>
      <c r="AY335" s="222" t="s">
        <v>141</v>
      </c>
    </row>
    <row r="336" spans="1:65" s="15" customFormat="1">
      <c r="B336" s="223"/>
      <c r="C336" s="224"/>
      <c r="D336" s="203" t="s">
        <v>153</v>
      </c>
      <c r="E336" s="225" t="s">
        <v>1</v>
      </c>
      <c r="F336" s="226" t="s">
        <v>212</v>
      </c>
      <c r="G336" s="224"/>
      <c r="H336" s="227">
        <v>83.08</v>
      </c>
      <c r="I336" s="228"/>
      <c r="J336" s="224"/>
      <c r="K336" s="224"/>
      <c r="L336" s="229"/>
      <c r="M336" s="230"/>
      <c r="N336" s="231"/>
      <c r="O336" s="231"/>
      <c r="P336" s="231"/>
      <c r="Q336" s="231"/>
      <c r="R336" s="231"/>
      <c r="S336" s="231"/>
      <c r="T336" s="232"/>
      <c r="AT336" s="233" t="s">
        <v>153</v>
      </c>
      <c r="AU336" s="233" t="s">
        <v>86</v>
      </c>
      <c r="AV336" s="15" t="s">
        <v>148</v>
      </c>
      <c r="AW336" s="15" t="s">
        <v>32</v>
      </c>
      <c r="AX336" s="15" t="s">
        <v>84</v>
      </c>
      <c r="AY336" s="233" t="s">
        <v>141</v>
      </c>
    </row>
    <row r="337" spans="1:65" s="2" customFormat="1" ht="16.5" customHeight="1">
      <c r="A337" s="34"/>
      <c r="B337" s="35"/>
      <c r="C337" s="234" t="s">
        <v>755</v>
      </c>
      <c r="D337" s="234" t="s">
        <v>430</v>
      </c>
      <c r="E337" s="235" t="s">
        <v>470</v>
      </c>
      <c r="F337" s="236" t="s">
        <v>471</v>
      </c>
      <c r="G337" s="237" t="s">
        <v>147</v>
      </c>
      <c r="H337" s="238">
        <v>95.542000000000002</v>
      </c>
      <c r="I337" s="239"/>
      <c r="J337" s="240">
        <f>ROUND(I337*H337,2)</f>
        <v>0</v>
      </c>
      <c r="K337" s="241"/>
      <c r="L337" s="242"/>
      <c r="M337" s="243" t="s">
        <v>1</v>
      </c>
      <c r="N337" s="244" t="s">
        <v>41</v>
      </c>
      <c r="O337" s="71"/>
      <c r="P337" s="197">
        <f>O337*H337</f>
        <v>0</v>
      </c>
      <c r="Q337" s="197">
        <v>1.18E-2</v>
      </c>
      <c r="R337" s="197">
        <f>Q337*H337</f>
        <v>1.1273956000000001</v>
      </c>
      <c r="S337" s="197">
        <v>0</v>
      </c>
      <c r="T337" s="198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9" t="s">
        <v>294</v>
      </c>
      <c r="AT337" s="199" t="s">
        <v>430</v>
      </c>
      <c r="AU337" s="199" t="s">
        <v>86</v>
      </c>
      <c r="AY337" s="17" t="s">
        <v>141</v>
      </c>
      <c r="BE337" s="200">
        <f>IF(N337="základní",J337,0)</f>
        <v>0</v>
      </c>
      <c r="BF337" s="200">
        <f>IF(N337="snížená",J337,0)</f>
        <v>0</v>
      </c>
      <c r="BG337" s="200">
        <f>IF(N337="zákl. přenesená",J337,0)</f>
        <v>0</v>
      </c>
      <c r="BH337" s="200">
        <f>IF(N337="sníž. přenesená",J337,0)</f>
        <v>0</v>
      </c>
      <c r="BI337" s="200">
        <f>IF(N337="nulová",J337,0)</f>
        <v>0</v>
      </c>
      <c r="BJ337" s="17" t="s">
        <v>84</v>
      </c>
      <c r="BK337" s="200">
        <f>ROUND(I337*H337,2)</f>
        <v>0</v>
      </c>
      <c r="BL337" s="17" t="s">
        <v>216</v>
      </c>
      <c r="BM337" s="199" t="s">
        <v>756</v>
      </c>
    </row>
    <row r="338" spans="1:65" s="14" customFormat="1">
      <c r="B338" s="212"/>
      <c r="C338" s="213"/>
      <c r="D338" s="203" t="s">
        <v>153</v>
      </c>
      <c r="E338" s="213"/>
      <c r="F338" s="215" t="s">
        <v>757</v>
      </c>
      <c r="G338" s="213"/>
      <c r="H338" s="216">
        <v>95.542000000000002</v>
      </c>
      <c r="I338" s="217"/>
      <c r="J338" s="213"/>
      <c r="K338" s="213"/>
      <c r="L338" s="218"/>
      <c r="M338" s="219"/>
      <c r="N338" s="220"/>
      <c r="O338" s="220"/>
      <c r="P338" s="220"/>
      <c r="Q338" s="220"/>
      <c r="R338" s="220"/>
      <c r="S338" s="220"/>
      <c r="T338" s="221"/>
      <c r="AT338" s="222" t="s">
        <v>153</v>
      </c>
      <c r="AU338" s="222" t="s">
        <v>86</v>
      </c>
      <c r="AV338" s="14" t="s">
        <v>86</v>
      </c>
      <c r="AW338" s="14" t="s">
        <v>4</v>
      </c>
      <c r="AX338" s="14" t="s">
        <v>84</v>
      </c>
      <c r="AY338" s="222" t="s">
        <v>141</v>
      </c>
    </row>
    <row r="339" spans="1:65" s="2" customFormat="1" ht="16.5" customHeight="1">
      <c r="A339" s="34"/>
      <c r="B339" s="35"/>
      <c r="C339" s="187" t="s">
        <v>758</v>
      </c>
      <c r="D339" s="187" t="s">
        <v>144</v>
      </c>
      <c r="E339" s="188" t="s">
        <v>475</v>
      </c>
      <c r="F339" s="189" t="s">
        <v>476</v>
      </c>
      <c r="G339" s="190" t="s">
        <v>233</v>
      </c>
      <c r="H339" s="191">
        <v>1</v>
      </c>
      <c r="I339" s="192"/>
      <c r="J339" s="193">
        <f>ROUND(I339*H339,2)</f>
        <v>0</v>
      </c>
      <c r="K339" s="194"/>
      <c r="L339" s="39"/>
      <c r="M339" s="195" t="s">
        <v>1</v>
      </c>
      <c r="N339" s="196" t="s">
        <v>41</v>
      </c>
      <c r="O339" s="71"/>
      <c r="P339" s="197">
        <f>O339*H339</f>
        <v>0</v>
      </c>
      <c r="Q339" s="197">
        <v>5.5000000000000003E-4</v>
      </c>
      <c r="R339" s="197">
        <f>Q339*H339</f>
        <v>5.5000000000000003E-4</v>
      </c>
      <c r="S339" s="197">
        <v>0</v>
      </c>
      <c r="T339" s="198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9" t="s">
        <v>216</v>
      </c>
      <c r="AT339" s="199" t="s">
        <v>144</v>
      </c>
      <c r="AU339" s="199" t="s">
        <v>86</v>
      </c>
      <c r="AY339" s="17" t="s">
        <v>141</v>
      </c>
      <c r="BE339" s="200">
        <f>IF(N339="základní",J339,0)</f>
        <v>0</v>
      </c>
      <c r="BF339" s="200">
        <f>IF(N339="snížená",J339,0)</f>
        <v>0</v>
      </c>
      <c r="BG339" s="200">
        <f>IF(N339="zákl. přenesená",J339,0)</f>
        <v>0</v>
      </c>
      <c r="BH339" s="200">
        <f>IF(N339="sníž. přenesená",J339,0)</f>
        <v>0</v>
      </c>
      <c r="BI339" s="200">
        <f>IF(N339="nulová",J339,0)</f>
        <v>0</v>
      </c>
      <c r="BJ339" s="17" t="s">
        <v>84</v>
      </c>
      <c r="BK339" s="200">
        <f>ROUND(I339*H339,2)</f>
        <v>0</v>
      </c>
      <c r="BL339" s="17" t="s">
        <v>216</v>
      </c>
      <c r="BM339" s="199" t="s">
        <v>759</v>
      </c>
    </row>
    <row r="340" spans="1:65" s="2" customFormat="1" ht="16.5" customHeight="1">
      <c r="A340" s="34"/>
      <c r="B340" s="35"/>
      <c r="C340" s="187" t="s">
        <v>760</v>
      </c>
      <c r="D340" s="187" t="s">
        <v>144</v>
      </c>
      <c r="E340" s="188" t="s">
        <v>479</v>
      </c>
      <c r="F340" s="189" t="s">
        <v>480</v>
      </c>
      <c r="G340" s="190" t="s">
        <v>185</v>
      </c>
      <c r="H340" s="191">
        <v>230.64</v>
      </c>
      <c r="I340" s="192"/>
      <c r="J340" s="193">
        <f>ROUND(I340*H340,2)</f>
        <v>0</v>
      </c>
      <c r="K340" s="194"/>
      <c r="L340" s="39"/>
      <c r="M340" s="195" t="s">
        <v>1</v>
      </c>
      <c r="N340" s="196" t="s">
        <v>41</v>
      </c>
      <c r="O340" s="71"/>
      <c r="P340" s="197">
        <f>O340*H340</f>
        <v>0</v>
      </c>
      <c r="Q340" s="197">
        <v>3.0000000000000001E-5</v>
      </c>
      <c r="R340" s="197">
        <f>Q340*H340</f>
        <v>6.9191999999999995E-3</v>
      </c>
      <c r="S340" s="197">
        <v>0</v>
      </c>
      <c r="T340" s="19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9" t="s">
        <v>216</v>
      </c>
      <c r="AT340" s="199" t="s">
        <v>144</v>
      </c>
      <c r="AU340" s="199" t="s">
        <v>86</v>
      </c>
      <c r="AY340" s="17" t="s">
        <v>141</v>
      </c>
      <c r="BE340" s="200">
        <f>IF(N340="základní",J340,0)</f>
        <v>0</v>
      </c>
      <c r="BF340" s="200">
        <f>IF(N340="snížená",J340,0)</f>
        <v>0</v>
      </c>
      <c r="BG340" s="200">
        <f>IF(N340="zákl. přenesená",J340,0)</f>
        <v>0</v>
      </c>
      <c r="BH340" s="200">
        <f>IF(N340="sníž. přenesená",J340,0)</f>
        <v>0</v>
      </c>
      <c r="BI340" s="200">
        <f>IF(N340="nulová",J340,0)</f>
        <v>0</v>
      </c>
      <c r="BJ340" s="17" t="s">
        <v>84</v>
      </c>
      <c r="BK340" s="200">
        <f>ROUND(I340*H340,2)</f>
        <v>0</v>
      </c>
      <c r="BL340" s="17" t="s">
        <v>216</v>
      </c>
      <c r="BM340" s="199" t="s">
        <v>761</v>
      </c>
    </row>
    <row r="341" spans="1:65" s="13" customFormat="1">
      <c r="B341" s="201"/>
      <c r="C341" s="202"/>
      <c r="D341" s="203" t="s">
        <v>153</v>
      </c>
      <c r="E341" s="204" t="s">
        <v>1</v>
      </c>
      <c r="F341" s="205" t="s">
        <v>536</v>
      </c>
      <c r="G341" s="202"/>
      <c r="H341" s="204" t="s">
        <v>1</v>
      </c>
      <c r="I341" s="206"/>
      <c r="J341" s="202"/>
      <c r="K341" s="202"/>
      <c r="L341" s="207"/>
      <c r="M341" s="208"/>
      <c r="N341" s="209"/>
      <c r="O341" s="209"/>
      <c r="P341" s="209"/>
      <c r="Q341" s="209"/>
      <c r="R341" s="209"/>
      <c r="S341" s="209"/>
      <c r="T341" s="210"/>
      <c r="AT341" s="211" t="s">
        <v>153</v>
      </c>
      <c r="AU341" s="211" t="s">
        <v>86</v>
      </c>
      <c r="AV341" s="13" t="s">
        <v>84</v>
      </c>
      <c r="AW341" s="13" t="s">
        <v>32</v>
      </c>
      <c r="AX341" s="13" t="s">
        <v>76</v>
      </c>
      <c r="AY341" s="211" t="s">
        <v>141</v>
      </c>
    </row>
    <row r="342" spans="1:65" s="14" customFormat="1">
      <c r="B342" s="212"/>
      <c r="C342" s="213"/>
      <c r="D342" s="203" t="s">
        <v>153</v>
      </c>
      <c r="E342" s="214" t="s">
        <v>1</v>
      </c>
      <c r="F342" s="215" t="s">
        <v>673</v>
      </c>
      <c r="G342" s="213"/>
      <c r="H342" s="216">
        <v>23.52</v>
      </c>
      <c r="I342" s="217"/>
      <c r="J342" s="213"/>
      <c r="K342" s="213"/>
      <c r="L342" s="218"/>
      <c r="M342" s="219"/>
      <c r="N342" s="220"/>
      <c r="O342" s="220"/>
      <c r="P342" s="220"/>
      <c r="Q342" s="220"/>
      <c r="R342" s="220"/>
      <c r="S342" s="220"/>
      <c r="T342" s="221"/>
      <c r="AT342" s="222" t="s">
        <v>153</v>
      </c>
      <c r="AU342" s="222" t="s">
        <v>86</v>
      </c>
      <c r="AV342" s="14" t="s">
        <v>86</v>
      </c>
      <c r="AW342" s="14" t="s">
        <v>32</v>
      </c>
      <c r="AX342" s="14" t="s">
        <v>76</v>
      </c>
      <c r="AY342" s="222" t="s">
        <v>141</v>
      </c>
    </row>
    <row r="343" spans="1:65" s="14" customFormat="1">
      <c r="B343" s="212"/>
      <c r="C343" s="213"/>
      <c r="D343" s="203" t="s">
        <v>153</v>
      </c>
      <c r="E343" s="214" t="s">
        <v>1</v>
      </c>
      <c r="F343" s="215" t="s">
        <v>762</v>
      </c>
      <c r="G343" s="213"/>
      <c r="H343" s="216">
        <v>25</v>
      </c>
      <c r="I343" s="217"/>
      <c r="J343" s="213"/>
      <c r="K343" s="213"/>
      <c r="L343" s="218"/>
      <c r="M343" s="219"/>
      <c r="N343" s="220"/>
      <c r="O343" s="220"/>
      <c r="P343" s="220"/>
      <c r="Q343" s="220"/>
      <c r="R343" s="220"/>
      <c r="S343" s="220"/>
      <c r="T343" s="221"/>
      <c r="AT343" s="222" t="s">
        <v>153</v>
      </c>
      <c r="AU343" s="222" t="s">
        <v>86</v>
      </c>
      <c r="AV343" s="14" t="s">
        <v>86</v>
      </c>
      <c r="AW343" s="14" t="s">
        <v>32</v>
      </c>
      <c r="AX343" s="14" t="s">
        <v>76</v>
      </c>
      <c r="AY343" s="222" t="s">
        <v>141</v>
      </c>
    </row>
    <row r="344" spans="1:65" s="14" customFormat="1">
      <c r="B344" s="212"/>
      <c r="C344" s="213"/>
      <c r="D344" s="203" t="s">
        <v>153</v>
      </c>
      <c r="E344" s="214" t="s">
        <v>1</v>
      </c>
      <c r="F344" s="215" t="s">
        <v>763</v>
      </c>
      <c r="G344" s="213"/>
      <c r="H344" s="216">
        <v>68</v>
      </c>
      <c r="I344" s="217"/>
      <c r="J344" s="213"/>
      <c r="K344" s="213"/>
      <c r="L344" s="218"/>
      <c r="M344" s="219"/>
      <c r="N344" s="220"/>
      <c r="O344" s="220"/>
      <c r="P344" s="220"/>
      <c r="Q344" s="220"/>
      <c r="R344" s="220"/>
      <c r="S344" s="220"/>
      <c r="T344" s="221"/>
      <c r="AT344" s="222" t="s">
        <v>153</v>
      </c>
      <c r="AU344" s="222" t="s">
        <v>86</v>
      </c>
      <c r="AV344" s="14" t="s">
        <v>86</v>
      </c>
      <c r="AW344" s="14" t="s">
        <v>32</v>
      </c>
      <c r="AX344" s="14" t="s">
        <v>76</v>
      </c>
      <c r="AY344" s="222" t="s">
        <v>141</v>
      </c>
    </row>
    <row r="345" spans="1:65" s="14" customFormat="1">
      <c r="B345" s="212"/>
      <c r="C345" s="213"/>
      <c r="D345" s="203" t="s">
        <v>153</v>
      </c>
      <c r="E345" s="214" t="s">
        <v>1</v>
      </c>
      <c r="F345" s="215" t="s">
        <v>764</v>
      </c>
      <c r="G345" s="213"/>
      <c r="H345" s="216">
        <v>4.8</v>
      </c>
      <c r="I345" s="217"/>
      <c r="J345" s="213"/>
      <c r="K345" s="213"/>
      <c r="L345" s="218"/>
      <c r="M345" s="219"/>
      <c r="N345" s="220"/>
      <c r="O345" s="220"/>
      <c r="P345" s="220"/>
      <c r="Q345" s="220"/>
      <c r="R345" s="220"/>
      <c r="S345" s="220"/>
      <c r="T345" s="221"/>
      <c r="AT345" s="222" t="s">
        <v>153</v>
      </c>
      <c r="AU345" s="222" t="s">
        <v>86</v>
      </c>
      <c r="AV345" s="14" t="s">
        <v>86</v>
      </c>
      <c r="AW345" s="14" t="s">
        <v>32</v>
      </c>
      <c r="AX345" s="14" t="s">
        <v>76</v>
      </c>
      <c r="AY345" s="222" t="s">
        <v>141</v>
      </c>
    </row>
    <row r="346" spans="1:65" s="13" customFormat="1">
      <c r="B346" s="201"/>
      <c r="C346" s="202"/>
      <c r="D346" s="203" t="s">
        <v>153</v>
      </c>
      <c r="E346" s="204" t="s">
        <v>1</v>
      </c>
      <c r="F346" s="205" t="s">
        <v>539</v>
      </c>
      <c r="G346" s="202"/>
      <c r="H346" s="204" t="s">
        <v>1</v>
      </c>
      <c r="I346" s="206"/>
      <c r="J346" s="202"/>
      <c r="K346" s="202"/>
      <c r="L346" s="207"/>
      <c r="M346" s="208"/>
      <c r="N346" s="209"/>
      <c r="O346" s="209"/>
      <c r="P346" s="209"/>
      <c r="Q346" s="209"/>
      <c r="R346" s="209"/>
      <c r="S346" s="209"/>
      <c r="T346" s="210"/>
      <c r="AT346" s="211" t="s">
        <v>153</v>
      </c>
      <c r="AU346" s="211" t="s">
        <v>86</v>
      </c>
      <c r="AV346" s="13" t="s">
        <v>84</v>
      </c>
      <c r="AW346" s="13" t="s">
        <v>32</v>
      </c>
      <c r="AX346" s="13" t="s">
        <v>76</v>
      </c>
      <c r="AY346" s="211" t="s">
        <v>141</v>
      </c>
    </row>
    <row r="347" spans="1:65" s="14" customFormat="1">
      <c r="B347" s="212"/>
      <c r="C347" s="213"/>
      <c r="D347" s="203" t="s">
        <v>153</v>
      </c>
      <c r="E347" s="214" t="s">
        <v>1</v>
      </c>
      <c r="F347" s="215" t="s">
        <v>674</v>
      </c>
      <c r="G347" s="213"/>
      <c r="H347" s="216">
        <v>21.52</v>
      </c>
      <c r="I347" s="217"/>
      <c r="J347" s="213"/>
      <c r="K347" s="213"/>
      <c r="L347" s="218"/>
      <c r="M347" s="219"/>
      <c r="N347" s="220"/>
      <c r="O347" s="220"/>
      <c r="P347" s="220"/>
      <c r="Q347" s="220"/>
      <c r="R347" s="220"/>
      <c r="S347" s="220"/>
      <c r="T347" s="221"/>
      <c r="AT347" s="222" t="s">
        <v>153</v>
      </c>
      <c r="AU347" s="222" t="s">
        <v>86</v>
      </c>
      <c r="AV347" s="14" t="s">
        <v>86</v>
      </c>
      <c r="AW347" s="14" t="s">
        <v>32</v>
      </c>
      <c r="AX347" s="14" t="s">
        <v>76</v>
      </c>
      <c r="AY347" s="222" t="s">
        <v>141</v>
      </c>
    </row>
    <row r="348" spans="1:65" s="14" customFormat="1">
      <c r="B348" s="212"/>
      <c r="C348" s="213"/>
      <c r="D348" s="203" t="s">
        <v>153</v>
      </c>
      <c r="E348" s="214" t="s">
        <v>1</v>
      </c>
      <c r="F348" s="215" t="s">
        <v>765</v>
      </c>
      <c r="G348" s="213"/>
      <c r="H348" s="216">
        <v>35</v>
      </c>
      <c r="I348" s="217"/>
      <c r="J348" s="213"/>
      <c r="K348" s="213"/>
      <c r="L348" s="218"/>
      <c r="M348" s="219"/>
      <c r="N348" s="220"/>
      <c r="O348" s="220"/>
      <c r="P348" s="220"/>
      <c r="Q348" s="220"/>
      <c r="R348" s="220"/>
      <c r="S348" s="220"/>
      <c r="T348" s="221"/>
      <c r="AT348" s="222" t="s">
        <v>153</v>
      </c>
      <c r="AU348" s="222" t="s">
        <v>86</v>
      </c>
      <c r="AV348" s="14" t="s">
        <v>86</v>
      </c>
      <c r="AW348" s="14" t="s">
        <v>32</v>
      </c>
      <c r="AX348" s="14" t="s">
        <v>76</v>
      </c>
      <c r="AY348" s="222" t="s">
        <v>141</v>
      </c>
    </row>
    <row r="349" spans="1:65" s="14" customFormat="1">
      <c r="B349" s="212"/>
      <c r="C349" s="213"/>
      <c r="D349" s="203" t="s">
        <v>153</v>
      </c>
      <c r="E349" s="214" t="s">
        <v>1</v>
      </c>
      <c r="F349" s="215" t="s">
        <v>766</v>
      </c>
      <c r="G349" s="213"/>
      <c r="H349" s="216">
        <v>48</v>
      </c>
      <c r="I349" s="217"/>
      <c r="J349" s="213"/>
      <c r="K349" s="213"/>
      <c r="L349" s="218"/>
      <c r="M349" s="219"/>
      <c r="N349" s="220"/>
      <c r="O349" s="220"/>
      <c r="P349" s="220"/>
      <c r="Q349" s="220"/>
      <c r="R349" s="220"/>
      <c r="S349" s="220"/>
      <c r="T349" s="221"/>
      <c r="AT349" s="222" t="s">
        <v>153</v>
      </c>
      <c r="AU349" s="222" t="s">
        <v>86</v>
      </c>
      <c r="AV349" s="14" t="s">
        <v>86</v>
      </c>
      <c r="AW349" s="14" t="s">
        <v>32</v>
      </c>
      <c r="AX349" s="14" t="s">
        <v>76</v>
      </c>
      <c r="AY349" s="222" t="s">
        <v>141</v>
      </c>
    </row>
    <row r="350" spans="1:65" s="14" customFormat="1">
      <c r="B350" s="212"/>
      <c r="C350" s="213"/>
      <c r="D350" s="203" t="s">
        <v>153</v>
      </c>
      <c r="E350" s="214" t="s">
        <v>1</v>
      </c>
      <c r="F350" s="215" t="s">
        <v>764</v>
      </c>
      <c r="G350" s="213"/>
      <c r="H350" s="216">
        <v>4.8</v>
      </c>
      <c r="I350" s="217"/>
      <c r="J350" s="213"/>
      <c r="K350" s="213"/>
      <c r="L350" s="218"/>
      <c r="M350" s="219"/>
      <c r="N350" s="220"/>
      <c r="O350" s="220"/>
      <c r="P350" s="220"/>
      <c r="Q350" s="220"/>
      <c r="R350" s="220"/>
      <c r="S350" s="220"/>
      <c r="T350" s="221"/>
      <c r="AT350" s="222" t="s">
        <v>153</v>
      </c>
      <c r="AU350" s="222" t="s">
        <v>86</v>
      </c>
      <c r="AV350" s="14" t="s">
        <v>86</v>
      </c>
      <c r="AW350" s="14" t="s">
        <v>32</v>
      </c>
      <c r="AX350" s="14" t="s">
        <v>76</v>
      </c>
      <c r="AY350" s="222" t="s">
        <v>141</v>
      </c>
    </row>
    <row r="351" spans="1:65" s="15" customFormat="1">
      <c r="B351" s="223"/>
      <c r="C351" s="224"/>
      <c r="D351" s="203" t="s">
        <v>153</v>
      </c>
      <c r="E351" s="225" t="s">
        <v>1</v>
      </c>
      <c r="F351" s="226" t="s">
        <v>212</v>
      </c>
      <c r="G351" s="224"/>
      <c r="H351" s="227">
        <v>230.64</v>
      </c>
      <c r="I351" s="228"/>
      <c r="J351" s="224"/>
      <c r="K351" s="224"/>
      <c r="L351" s="229"/>
      <c r="M351" s="230"/>
      <c r="N351" s="231"/>
      <c r="O351" s="231"/>
      <c r="P351" s="231"/>
      <c r="Q351" s="231"/>
      <c r="R351" s="231"/>
      <c r="S351" s="231"/>
      <c r="T351" s="232"/>
      <c r="AT351" s="233" t="s">
        <v>153</v>
      </c>
      <c r="AU351" s="233" t="s">
        <v>86</v>
      </c>
      <c r="AV351" s="15" t="s">
        <v>148</v>
      </c>
      <c r="AW351" s="15" t="s">
        <v>32</v>
      </c>
      <c r="AX351" s="15" t="s">
        <v>84</v>
      </c>
      <c r="AY351" s="233" t="s">
        <v>141</v>
      </c>
    </row>
    <row r="352" spans="1:65" s="2" customFormat="1" ht="24.2" customHeight="1">
      <c r="A352" s="34"/>
      <c r="B352" s="35"/>
      <c r="C352" s="187" t="s">
        <v>767</v>
      </c>
      <c r="D352" s="187" t="s">
        <v>144</v>
      </c>
      <c r="E352" s="188" t="s">
        <v>486</v>
      </c>
      <c r="F352" s="189" t="s">
        <v>487</v>
      </c>
      <c r="G352" s="190" t="s">
        <v>269</v>
      </c>
      <c r="H352" s="191">
        <v>1.7170000000000001</v>
      </c>
      <c r="I352" s="192"/>
      <c r="J352" s="193">
        <f>ROUND(I352*H352,2)</f>
        <v>0</v>
      </c>
      <c r="K352" s="194"/>
      <c r="L352" s="39"/>
      <c r="M352" s="195" t="s">
        <v>1</v>
      </c>
      <c r="N352" s="196" t="s">
        <v>41</v>
      </c>
      <c r="O352" s="71"/>
      <c r="P352" s="197">
        <f>O352*H352</f>
        <v>0</v>
      </c>
      <c r="Q352" s="197">
        <v>0</v>
      </c>
      <c r="R352" s="197">
        <f>Q352*H352</f>
        <v>0</v>
      </c>
      <c r="S352" s="197">
        <v>0</v>
      </c>
      <c r="T352" s="198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9" t="s">
        <v>216</v>
      </c>
      <c r="AT352" s="199" t="s">
        <v>144</v>
      </c>
      <c r="AU352" s="199" t="s">
        <v>86</v>
      </c>
      <c r="AY352" s="17" t="s">
        <v>141</v>
      </c>
      <c r="BE352" s="200">
        <f>IF(N352="základní",J352,0)</f>
        <v>0</v>
      </c>
      <c r="BF352" s="200">
        <f>IF(N352="snížená",J352,0)</f>
        <v>0</v>
      </c>
      <c r="BG352" s="200">
        <f>IF(N352="zákl. přenesená",J352,0)</f>
        <v>0</v>
      </c>
      <c r="BH352" s="200">
        <f>IF(N352="sníž. přenesená",J352,0)</f>
        <v>0</v>
      </c>
      <c r="BI352" s="200">
        <f>IF(N352="nulová",J352,0)</f>
        <v>0</v>
      </c>
      <c r="BJ352" s="17" t="s">
        <v>84</v>
      </c>
      <c r="BK352" s="200">
        <f>ROUND(I352*H352,2)</f>
        <v>0</v>
      </c>
      <c r="BL352" s="17" t="s">
        <v>216</v>
      </c>
      <c r="BM352" s="199" t="s">
        <v>768</v>
      </c>
    </row>
    <row r="353" spans="1:65" s="2" customFormat="1" ht="24.2" customHeight="1">
      <c r="A353" s="34"/>
      <c r="B353" s="35"/>
      <c r="C353" s="187" t="s">
        <v>769</v>
      </c>
      <c r="D353" s="187" t="s">
        <v>144</v>
      </c>
      <c r="E353" s="188" t="s">
        <v>490</v>
      </c>
      <c r="F353" s="189" t="s">
        <v>491</v>
      </c>
      <c r="G353" s="190" t="s">
        <v>269</v>
      </c>
      <c r="H353" s="191">
        <v>1.7170000000000001</v>
      </c>
      <c r="I353" s="192"/>
      <c r="J353" s="193">
        <f>ROUND(I353*H353,2)</f>
        <v>0</v>
      </c>
      <c r="K353" s="194"/>
      <c r="L353" s="39"/>
      <c r="M353" s="195" t="s">
        <v>1</v>
      </c>
      <c r="N353" s="196" t="s">
        <v>41</v>
      </c>
      <c r="O353" s="71"/>
      <c r="P353" s="197">
        <f>O353*H353</f>
        <v>0</v>
      </c>
      <c r="Q353" s="197">
        <v>0</v>
      </c>
      <c r="R353" s="197">
        <f>Q353*H353</f>
        <v>0</v>
      </c>
      <c r="S353" s="197">
        <v>0</v>
      </c>
      <c r="T353" s="198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99" t="s">
        <v>216</v>
      </c>
      <c r="AT353" s="199" t="s">
        <v>144</v>
      </c>
      <c r="AU353" s="199" t="s">
        <v>86</v>
      </c>
      <c r="AY353" s="17" t="s">
        <v>141</v>
      </c>
      <c r="BE353" s="200">
        <f>IF(N353="základní",J353,0)</f>
        <v>0</v>
      </c>
      <c r="BF353" s="200">
        <f>IF(N353="snížená",J353,0)</f>
        <v>0</v>
      </c>
      <c r="BG353" s="200">
        <f>IF(N353="zákl. přenesená",J353,0)</f>
        <v>0</v>
      </c>
      <c r="BH353" s="200">
        <f>IF(N353="sníž. přenesená",J353,0)</f>
        <v>0</v>
      </c>
      <c r="BI353" s="200">
        <f>IF(N353="nulová",J353,0)</f>
        <v>0</v>
      </c>
      <c r="BJ353" s="17" t="s">
        <v>84</v>
      </c>
      <c r="BK353" s="200">
        <f>ROUND(I353*H353,2)</f>
        <v>0</v>
      </c>
      <c r="BL353" s="17" t="s">
        <v>216</v>
      </c>
      <c r="BM353" s="199" t="s">
        <v>770</v>
      </c>
    </row>
    <row r="354" spans="1:65" s="12" customFormat="1" ht="22.9" customHeight="1">
      <c r="B354" s="171"/>
      <c r="C354" s="172"/>
      <c r="D354" s="173" t="s">
        <v>75</v>
      </c>
      <c r="E354" s="185" t="s">
        <v>493</v>
      </c>
      <c r="F354" s="185" t="s">
        <v>494</v>
      </c>
      <c r="G354" s="172"/>
      <c r="H354" s="172"/>
      <c r="I354" s="175"/>
      <c r="J354" s="186">
        <f>BK354</f>
        <v>0</v>
      </c>
      <c r="K354" s="172"/>
      <c r="L354" s="177"/>
      <c r="M354" s="178"/>
      <c r="N354" s="179"/>
      <c r="O354" s="179"/>
      <c r="P354" s="180">
        <f>SUM(P355:P362)</f>
        <v>0</v>
      </c>
      <c r="Q354" s="179"/>
      <c r="R354" s="180">
        <f>SUM(R355:R362)</f>
        <v>4.8258559999999999E-2</v>
      </c>
      <c r="S354" s="179"/>
      <c r="T354" s="181">
        <f>SUM(T355:T362)</f>
        <v>6.1999999999999998E-3</v>
      </c>
      <c r="AR354" s="182" t="s">
        <v>86</v>
      </c>
      <c r="AT354" s="183" t="s">
        <v>75</v>
      </c>
      <c r="AU354" s="183" t="s">
        <v>84</v>
      </c>
      <c r="AY354" s="182" t="s">
        <v>141</v>
      </c>
      <c r="BK354" s="184">
        <f>SUM(BK355:BK362)</f>
        <v>0</v>
      </c>
    </row>
    <row r="355" spans="1:65" s="2" customFormat="1" ht="16.5" customHeight="1">
      <c r="A355" s="34"/>
      <c r="B355" s="35"/>
      <c r="C355" s="187" t="s">
        <v>771</v>
      </c>
      <c r="D355" s="187" t="s">
        <v>144</v>
      </c>
      <c r="E355" s="188" t="s">
        <v>496</v>
      </c>
      <c r="F355" s="189" t="s">
        <v>497</v>
      </c>
      <c r="G355" s="190" t="s">
        <v>147</v>
      </c>
      <c r="H355" s="191">
        <v>20</v>
      </c>
      <c r="I355" s="192"/>
      <c r="J355" s="193">
        <f>ROUND(I355*H355,2)</f>
        <v>0</v>
      </c>
      <c r="K355" s="194"/>
      <c r="L355" s="39"/>
      <c r="M355" s="195" t="s">
        <v>1</v>
      </c>
      <c r="N355" s="196" t="s">
        <v>41</v>
      </c>
      <c r="O355" s="71"/>
      <c r="P355" s="197">
        <f>O355*H355</f>
        <v>0</v>
      </c>
      <c r="Q355" s="197">
        <v>1E-3</v>
      </c>
      <c r="R355" s="197">
        <f>Q355*H355</f>
        <v>0.02</v>
      </c>
      <c r="S355" s="197">
        <v>3.1E-4</v>
      </c>
      <c r="T355" s="198">
        <f>S355*H355</f>
        <v>6.1999999999999998E-3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9" t="s">
        <v>216</v>
      </c>
      <c r="AT355" s="199" t="s">
        <v>144</v>
      </c>
      <c r="AU355" s="199" t="s">
        <v>86</v>
      </c>
      <c r="AY355" s="17" t="s">
        <v>141</v>
      </c>
      <c r="BE355" s="200">
        <f>IF(N355="základní",J355,0)</f>
        <v>0</v>
      </c>
      <c r="BF355" s="200">
        <f>IF(N355="snížená",J355,0)</f>
        <v>0</v>
      </c>
      <c r="BG355" s="200">
        <f>IF(N355="zákl. přenesená",J355,0)</f>
        <v>0</v>
      </c>
      <c r="BH355" s="200">
        <f>IF(N355="sníž. přenesená",J355,0)</f>
        <v>0</v>
      </c>
      <c r="BI355" s="200">
        <f>IF(N355="nulová",J355,0)</f>
        <v>0</v>
      </c>
      <c r="BJ355" s="17" t="s">
        <v>84</v>
      </c>
      <c r="BK355" s="200">
        <f>ROUND(I355*H355,2)</f>
        <v>0</v>
      </c>
      <c r="BL355" s="17" t="s">
        <v>216</v>
      </c>
      <c r="BM355" s="199" t="s">
        <v>772</v>
      </c>
    </row>
    <row r="356" spans="1:65" s="2" customFormat="1" ht="24.2" customHeight="1">
      <c r="A356" s="34"/>
      <c r="B356" s="35"/>
      <c r="C356" s="187" t="s">
        <v>773</v>
      </c>
      <c r="D356" s="187" t="s">
        <v>144</v>
      </c>
      <c r="E356" s="188" t="s">
        <v>506</v>
      </c>
      <c r="F356" s="189" t="s">
        <v>507</v>
      </c>
      <c r="G356" s="190" t="s">
        <v>147</v>
      </c>
      <c r="H356" s="191">
        <v>58.872</v>
      </c>
      <c r="I356" s="192"/>
      <c r="J356" s="193">
        <f>ROUND(I356*H356,2)</f>
        <v>0</v>
      </c>
      <c r="K356" s="194"/>
      <c r="L356" s="39"/>
      <c r="M356" s="195" t="s">
        <v>1</v>
      </c>
      <c r="N356" s="196" t="s">
        <v>41</v>
      </c>
      <c r="O356" s="71"/>
      <c r="P356" s="197">
        <f>O356*H356</f>
        <v>0</v>
      </c>
      <c r="Q356" s="197">
        <v>2.0000000000000001E-4</v>
      </c>
      <c r="R356" s="197">
        <f>Q356*H356</f>
        <v>1.1774400000000001E-2</v>
      </c>
      <c r="S356" s="197">
        <v>0</v>
      </c>
      <c r="T356" s="198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9" t="s">
        <v>216</v>
      </c>
      <c r="AT356" s="199" t="s">
        <v>144</v>
      </c>
      <c r="AU356" s="199" t="s">
        <v>86</v>
      </c>
      <c r="AY356" s="17" t="s">
        <v>141</v>
      </c>
      <c r="BE356" s="200">
        <f>IF(N356="základní",J356,0)</f>
        <v>0</v>
      </c>
      <c r="BF356" s="200">
        <f>IF(N356="snížená",J356,0)</f>
        <v>0</v>
      </c>
      <c r="BG356" s="200">
        <f>IF(N356="zákl. přenesená",J356,0)</f>
        <v>0</v>
      </c>
      <c r="BH356" s="200">
        <f>IF(N356="sníž. přenesená",J356,0)</f>
        <v>0</v>
      </c>
      <c r="BI356" s="200">
        <f>IF(N356="nulová",J356,0)</f>
        <v>0</v>
      </c>
      <c r="BJ356" s="17" t="s">
        <v>84</v>
      </c>
      <c r="BK356" s="200">
        <f>ROUND(I356*H356,2)</f>
        <v>0</v>
      </c>
      <c r="BL356" s="17" t="s">
        <v>216</v>
      </c>
      <c r="BM356" s="199" t="s">
        <v>774</v>
      </c>
    </row>
    <row r="357" spans="1:65" s="13" customFormat="1">
      <c r="B357" s="201"/>
      <c r="C357" s="202"/>
      <c r="D357" s="203" t="s">
        <v>153</v>
      </c>
      <c r="E357" s="204" t="s">
        <v>1</v>
      </c>
      <c r="F357" s="205" t="s">
        <v>775</v>
      </c>
      <c r="G357" s="202"/>
      <c r="H357" s="204" t="s">
        <v>1</v>
      </c>
      <c r="I357" s="206"/>
      <c r="J357" s="202"/>
      <c r="K357" s="202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153</v>
      </c>
      <c r="AU357" s="211" t="s">
        <v>86</v>
      </c>
      <c r="AV357" s="13" t="s">
        <v>84</v>
      </c>
      <c r="AW357" s="13" t="s">
        <v>32</v>
      </c>
      <c r="AX357" s="13" t="s">
        <v>76</v>
      </c>
      <c r="AY357" s="211" t="s">
        <v>141</v>
      </c>
    </row>
    <row r="358" spans="1:65" s="14" customFormat="1">
      <c r="B358" s="212"/>
      <c r="C358" s="213"/>
      <c r="D358" s="203" t="s">
        <v>153</v>
      </c>
      <c r="E358" s="214" t="s">
        <v>1</v>
      </c>
      <c r="F358" s="215" t="s">
        <v>776</v>
      </c>
      <c r="G358" s="213"/>
      <c r="H358" s="216">
        <v>19.440000000000001</v>
      </c>
      <c r="I358" s="217"/>
      <c r="J358" s="213"/>
      <c r="K358" s="213"/>
      <c r="L358" s="218"/>
      <c r="M358" s="219"/>
      <c r="N358" s="220"/>
      <c r="O358" s="220"/>
      <c r="P358" s="220"/>
      <c r="Q358" s="220"/>
      <c r="R358" s="220"/>
      <c r="S358" s="220"/>
      <c r="T358" s="221"/>
      <c r="AT358" s="222" t="s">
        <v>153</v>
      </c>
      <c r="AU358" s="222" t="s">
        <v>86</v>
      </c>
      <c r="AV358" s="14" t="s">
        <v>86</v>
      </c>
      <c r="AW358" s="14" t="s">
        <v>32</v>
      </c>
      <c r="AX358" s="14" t="s">
        <v>76</v>
      </c>
      <c r="AY358" s="222" t="s">
        <v>141</v>
      </c>
    </row>
    <row r="359" spans="1:65" s="13" customFormat="1">
      <c r="B359" s="201"/>
      <c r="C359" s="202"/>
      <c r="D359" s="203" t="s">
        <v>153</v>
      </c>
      <c r="E359" s="204" t="s">
        <v>1</v>
      </c>
      <c r="F359" s="205" t="s">
        <v>777</v>
      </c>
      <c r="G359" s="202"/>
      <c r="H359" s="204" t="s">
        <v>1</v>
      </c>
      <c r="I359" s="206"/>
      <c r="J359" s="202"/>
      <c r="K359" s="202"/>
      <c r="L359" s="207"/>
      <c r="M359" s="208"/>
      <c r="N359" s="209"/>
      <c r="O359" s="209"/>
      <c r="P359" s="209"/>
      <c r="Q359" s="209"/>
      <c r="R359" s="209"/>
      <c r="S359" s="209"/>
      <c r="T359" s="210"/>
      <c r="AT359" s="211" t="s">
        <v>153</v>
      </c>
      <c r="AU359" s="211" t="s">
        <v>86</v>
      </c>
      <c r="AV359" s="13" t="s">
        <v>84</v>
      </c>
      <c r="AW359" s="13" t="s">
        <v>32</v>
      </c>
      <c r="AX359" s="13" t="s">
        <v>76</v>
      </c>
      <c r="AY359" s="211" t="s">
        <v>141</v>
      </c>
    </row>
    <row r="360" spans="1:65" s="14" customFormat="1">
      <c r="B360" s="212"/>
      <c r="C360" s="213"/>
      <c r="D360" s="203" t="s">
        <v>153</v>
      </c>
      <c r="E360" s="214" t="s">
        <v>1</v>
      </c>
      <c r="F360" s="215" t="s">
        <v>778</v>
      </c>
      <c r="G360" s="213"/>
      <c r="H360" s="216">
        <v>39.432000000000002</v>
      </c>
      <c r="I360" s="217"/>
      <c r="J360" s="213"/>
      <c r="K360" s="213"/>
      <c r="L360" s="218"/>
      <c r="M360" s="219"/>
      <c r="N360" s="220"/>
      <c r="O360" s="220"/>
      <c r="P360" s="220"/>
      <c r="Q360" s="220"/>
      <c r="R360" s="220"/>
      <c r="S360" s="220"/>
      <c r="T360" s="221"/>
      <c r="AT360" s="222" t="s">
        <v>153</v>
      </c>
      <c r="AU360" s="222" t="s">
        <v>86</v>
      </c>
      <c r="AV360" s="14" t="s">
        <v>86</v>
      </c>
      <c r="AW360" s="14" t="s">
        <v>32</v>
      </c>
      <c r="AX360" s="14" t="s">
        <v>76</v>
      </c>
      <c r="AY360" s="222" t="s">
        <v>141</v>
      </c>
    </row>
    <row r="361" spans="1:65" s="15" customFormat="1">
      <c r="B361" s="223"/>
      <c r="C361" s="224"/>
      <c r="D361" s="203" t="s">
        <v>153</v>
      </c>
      <c r="E361" s="225" t="s">
        <v>1</v>
      </c>
      <c r="F361" s="226" t="s">
        <v>212</v>
      </c>
      <c r="G361" s="224"/>
      <c r="H361" s="227">
        <v>58.872</v>
      </c>
      <c r="I361" s="228"/>
      <c r="J361" s="224"/>
      <c r="K361" s="224"/>
      <c r="L361" s="229"/>
      <c r="M361" s="230"/>
      <c r="N361" s="231"/>
      <c r="O361" s="231"/>
      <c r="P361" s="231"/>
      <c r="Q361" s="231"/>
      <c r="R361" s="231"/>
      <c r="S361" s="231"/>
      <c r="T361" s="232"/>
      <c r="AT361" s="233" t="s">
        <v>153</v>
      </c>
      <c r="AU361" s="233" t="s">
        <v>86</v>
      </c>
      <c r="AV361" s="15" t="s">
        <v>148</v>
      </c>
      <c r="AW361" s="15" t="s">
        <v>32</v>
      </c>
      <c r="AX361" s="15" t="s">
        <v>84</v>
      </c>
      <c r="AY361" s="233" t="s">
        <v>141</v>
      </c>
    </row>
    <row r="362" spans="1:65" s="2" customFormat="1" ht="33" customHeight="1">
      <c r="A362" s="34"/>
      <c r="B362" s="35"/>
      <c r="C362" s="187" t="s">
        <v>779</v>
      </c>
      <c r="D362" s="187" t="s">
        <v>144</v>
      </c>
      <c r="E362" s="188" t="s">
        <v>510</v>
      </c>
      <c r="F362" s="189" t="s">
        <v>511</v>
      </c>
      <c r="G362" s="190" t="s">
        <v>147</v>
      </c>
      <c r="H362" s="191">
        <v>58.872</v>
      </c>
      <c r="I362" s="192"/>
      <c r="J362" s="193">
        <f>ROUND(I362*H362,2)</f>
        <v>0</v>
      </c>
      <c r="K362" s="194"/>
      <c r="L362" s="39"/>
      <c r="M362" s="248" t="s">
        <v>1</v>
      </c>
      <c r="N362" s="249" t="s">
        <v>41</v>
      </c>
      <c r="O362" s="250"/>
      <c r="P362" s="251">
        <f>O362*H362</f>
        <v>0</v>
      </c>
      <c r="Q362" s="251">
        <v>2.7999999999999998E-4</v>
      </c>
      <c r="R362" s="251">
        <f>Q362*H362</f>
        <v>1.6484159999999998E-2</v>
      </c>
      <c r="S362" s="251">
        <v>0</v>
      </c>
      <c r="T362" s="252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99" t="s">
        <v>216</v>
      </c>
      <c r="AT362" s="199" t="s">
        <v>144</v>
      </c>
      <c r="AU362" s="199" t="s">
        <v>86</v>
      </c>
      <c r="AY362" s="17" t="s">
        <v>141</v>
      </c>
      <c r="BE362" s="200">
        <f>IF(N362="základní",J362,0)</f>
        <v>0</v>
      </c>
      <c r="BF362" s="200">
        <f>IF(N362="snížená",J362,0)</f>
        <v>0</v>
      </c>
      <c r="BG362" s="200">
        <f>IF(N362="zákl. přenesená",J362,0)</f>
        <v>0</v>
      </c>
      <c r="BH362" s="200">
        <f>IF(N362="sníž. přenesená",J362,0)</f>
        <v>0</v>
      </c>
      <c r="BI362" s="200">
        <f>IF(N362="nulová",J362,0)</f>
        <v>0</v>
      </c>
      <c r="BJ362" s="17" t="s">
        <v>84</v>
      </c>
      <c r="BK362" s="200">
        <f>ROUND(I362*H362,2)</f>
        <v>0</v>
      </c>
      <c r="BL362" s="17" t="s">
        <v>216</v>
      </c>
      <c r="BM362" s="199" t="s">
        <v>780</v>
      </c>
    </row>
    <row r="363" spans="1:65" s="2" customFormat="1" ht="6.95" customHeight="1">
      <c r="A363" s="34"/>
      <c r="B363" s="54"/>
      <c r="C363" s="55"/>
      <c r="D363" s="55"/>
      <c r="E363" s="55"/>
      <c r="F363" s="55"/>
      <c r="G363" s="55"/>
      <c r="H363" s="55"/>
      <c r="I363" s="55"/>
      <c r="J363" s="55"/>
      <c r="K363" s="55"/>
      <c r="L363" s="39"/>
      <c r="M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</row>
  </sheetData>
  <sheetProtection algorithmName="SHA-512" hashValue="3iBaIGpPNGxPXYlcghFlUd7b+bpNXtMCYbor8CRtzbWgSnzZT0bkNTBz7f9q9ABYNdf+XSaqE04KF814pLIK1Q==" saltValue="7wgS9rdYfj1SXapbNj1+GSF0YWikIuh8gKQd5H7n9Iv8xzy/j5erdwmwAi3IUJETo+xYSsfHnpufsnAMs+FqAg==" spinCount="100000" sheet="1" objects="1" scenarios="1" formatColumns="0" formatRows="0" autoFilter="0"/>
  <autoFilter ref="C132:K362" xr:uid="{00000000-0009-0000-0000-000002000000}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8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7" t="s">
        <v>92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1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26.25" customHeight="1">
      <c r="B7" s="20"/>
      <c r="E7" s="311" t="str">
        <f>'Rekapitulace stavby'!K6</f>
        <v>Stavební úpravy záchodků v objektu VOŠS a SŠS Vysoké Mýto v ul. Komenského 1-II</v>
      </c>
      <c r="F7" s="312"/>
      <c r="G7" s="312"/>
      <c r="H7" s="312"/>
      <c r="L7" s="20"/>
    </row>
    <row r="8" spans="1:46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3" t="s">
        <v>781</v>
      </c>
      <c r="F9" s="314"/>
      <c r="G9" s="314"/>
      <c r="H9" s="31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11. 11. 2022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7" t="s">
        <v>1</v>
      </c>
      <c r="F27" s="317"/>
      <c r="G27" s="317"/>
      <c r="H27" s="31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ROUND(J132,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ROUND((SUM(BE132:BE381)),  2)</f>
        <v>0</v>
      </c>
      <c r="G33" s="34"/>
      <c r="H33" s="34"/>
      <c r="I33" s="124">
        <v>0.21</v>
      </c>
      <c r="J33" s="123">
        <f>ROUND(((SUM(BE132:BE381))*I33),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ROUND((SUM(BF132:BF381)),  2)</f>
        <v>0</v>
      </c>
      <c r="G34" s="34"/>
      <c r="H34" s="34"/>
      <c r="I34" s="124">
        <v>0.15</v>
      </c>
      <c r="J34" s="123">
        <f>ROUND(((SUM(BF132:BF381))*I34),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43</v>
      </c>
      <c r="F35" s="123">
        <f>ROUND((SUM(BG132:BG381)),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44</v>
      </c>
      <c r="F36" s="123">
        <f>ROUND((SUM(BH132:BH381)),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45</v>
      </c>
      <c r="F37" s="123">
        <f>ROUND((SUM(BI132:BI381)),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26.25" customHeight="1">
      <c r="A85" s="34"/>
      <c r="B85" s="35"/>
      <c r="C85" s="36"/>
      <c r="D85" s="36"/>
      <c r="E85" s="309" t="str">
        <f>E7</f>
        <v>Stavební úpravy záchodků v objektu VOŠS a SŠS Vysoké Mýto v ul. Komenského 1-II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90" t="str">
        <f>E9</f>
        <v>003 - HYG. ZAŘÍZENÍ 3.NP</v>
      </c>
      <c r="F87" s="308"/>
      <c r="G87" s="308"/>
      <c r="H87" s="30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poz. p.č. 230/1 a 232/3 v k.ú. Vysoké Mýto</v>
      </c>
      <c r="G89" s="36"/>
      <c r="H89" s="36"/>
      <c r="I89" s="29" t="s">
        <v>22</v>
      </c>
      <c r="J89" s="66" t="str">
        <f>IF(J12="","",J12)</f>
        <v>11. 11. 2022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VOŠ stavební a Střední škola stavební Vysové Mýto</v>
      </c>
      <c r="G91" s="36"/>
      <c r="H91" s="36"/>
      <c r="I91" s="29" t="s">
        <v>30</v>
      </c>
      <c r="J91" s="32" t="str">
        <f>E21</f>
        <v>Ing. David Karbulka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J132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2:12" s="9" customFormat="1" ht="24.95" customHeight="1">
      <c r="B97" s="147"/>
      <c r="C97" s="148"/>
      <c r="D97" s="149" t="s">
        <v>113</v>
      </c>
      <c r="E97" s="150"/>
      <c r="F97" s="150"/>
      <c r="G97" s="150"/>
      <c r="H97" s="150"/>
      <c r="I97" s="150"/>
      <c r="J97" s="151">
        <f>J133</f>
        <v>0</v>
      </c>
      <c r="K97" s="148"/>
      <c r="L97" s="152"/>
    </row>
    <row r="98" spans="2:12" s="10" customFormat="1" ht="19.899999999999999" customHeight="1">
      <c r="B98" s="153"/>
      <c r="C98" s="154"/>
      <c r="D98" s="155" t="s">
        <v>515</v>
      </c>
      <c r="E98" s="156"/>
      <c r="F98" s="156"/>
      <c r="G98" s="156"/>
      <c r="H98" s="156"/>
      <c r="I98" s="156"/>
      <c r="J98" s="157">
        <f>J134</f>
        <v>0</v>
      </c>
      <c r="K98" s="154"/>
      <c r="L98" s="158"/>
    </row>
    <row r="99" spans="2:12" s="10" customFormat="1" ht="19.899999999999999" customHeight="1">
      <c r="B99" s="153"/>
      <c r="C99" s="154"/>
      <c r="D99" s="155" t="s">
        <v>114</v>
      </c>
      <c r="E99" s="156"/>
      <c r="F99" s="156"/>
      <c r="G99" s="156"/>
      <c r="H99" s="156"/>
      <c r="I99" s="156"/>
      <c r="J99" s="157">
        <f>J143</f>
        <v>0</v>
      </c>
      <c r="K99" s="154"/>
      <c r="L99" s="158"/>
    </row>
    <row r="100" spans="2:12" s="10" customFormat="1" ht="19.899999999999999" customHeight="1">
      <c r="B100" s="153"/>
      <c r="C100" s="154"/>
      <c r="D100" s="155" t="s">
        <v>115</v>
      </c>
      <c r="E100" s="156"/>
      <c r="F100" s="156"/>
      <c r="G100" s="156"/>
      <c r="H100" s="156"/>
      <c r="I100" s="156"/>
      <c r="J100" s="157">
        <f>J195</f>
        <v>0</v>
      </c>
      <c r="K100" s="154"/>
      <c r="L100" s="158"/>
    </row>
    <row r="101" spans="2:12" s="10" customFormat="1" ht="19.899999999999999" customHeight="1">
      <c r="B101" s="153"/>
      <c r="C101" s="154"/>
      <c r="D101" s="155" t="s">
        <v>116</v>
      </c>
      <c r="E101" s="156"/>
      <c r="F101" s="156"/>
      <c r="G101" s="156"/>
      <c r="H101" s="156"/>
      <c r="I101" s="156"/>
      <c r="J101" s="157">
        <f>J239</f>
        <v>0</v>
      </c>
      <c r="K101" s="154"/>
      <c r="L101" s="158"/>
    </row>
    <row r="102" spans="2:12" s="10" customFormat="1" ht="19.899999999999999" customHeight="1">
      <c r="B102" s="153"/>
      <c r="C102" s="154"/>
      <c r="D102" s="155" t="s">
        <v>117</v>
      </c>
      <c r="E102" s="156"/>
      <c r="F102" s="156"/>
      <c r="G102" s="156"/>
      <c r="H102" s="156"/>
      <c r="I102" s="156"/>
      <c r="J102" s="157">
        <f>J245</f>
        <v>0</v>
      </c>
      <c r="K102" s="154"/>
      <c r="L102" s="158"/>
    </row>
    <row r="103" spans="2:12" s="9" customFormat="1" ht="24.95" customHeight="1">
      <c r="B103" s="147"/>
      <c r="C103" s="148"/>
      <c r="D103" s="149" t="s">
        <v>118</v>
      </c>
      <c r="E103" s="150"/>
      <c r="F103" s="150"/>
      <c r="G103" s="150"/>
      <c r="H103" s="150"/>
      <c r="I103" s="150"/>
      <c r="J103" s="151">
        <f>J247</f>
        <v>0</v>
      </c>
      <c r="K103" s="148"/>
      <c r="L103" s="152"/>
    </row>
    <row r="104" spans="2:12" s="10" customFormat="1" ht="19.899999999999999" customHeight="1">
      <c r="B104" s="153"/>
      <c r="C104" s="154"/>
      <c r="D104" s="155" t="s">
        <v>119</v>
      </c>
      <c r="E104" s="156"/>
      <c r="F104" s="156"/>
      <c r="G104" s="156"/>
      <c r="H104" s="156"/>
      <c r="I104" s="156"/>
      <c r="J104" s="157">
        <f>J248</f>
        <v>0</v>
      </c>
      <c r="K104" s="154"/>
      <c r="L104" s="158"/>
    </row>
    <row r="105" spans="2:12" s="10" customFormat="1" ht="19.899999999999999" customHeight="1">
      <c r="B105" s="153"/>
      <c r="C105" s="154"/>
      <c r="D105" s="155" t="s">
        <v>120</v>
      </c>
      <c r="E105" s="156"/>
      <c r="F105" s="156"/>
      <c r="G105" s="156"/>
      <c r="H105" s="156"/>
      <c r="I105" s="156"/>
      <c r="J105" s="157">
        <f>J252</f>
        <v>0</v>
      </c>
      <c r="K105" s="154"/>
      <c r="L105" s="158"/>
    </row>
    <row r="106" spans="2:12" s="10" customFormat="1" ht="19.899999999999999" customHeight="1">
      <c r="B106" s="153"/>
      <c r="C106" s="154"/>
      <c r="D106" s="155" t="s">
        <v>121</v>
      </c>
      <c r="E106" s="156"/>
      <c r="F106" s="156"/>
      <c r="G106" s="156"/>
      <c r="H106" s="156"/>
      <c r="I106" s="156"/>
      <c r="J106" s="157">
        <f>J255</f>
        <v>0</v>
      </c>
      <c r="K106" s="154"/>
      <c r="L106" s="158"/>
    </row>
    <row r="107" spans="2:12" s="10" customFormat="1" ht="19.899999999999999" customHeight="1">
      <c r="B107" s="153"/>
      <c r="C107" s="154"/>
      <c r="D107" s="155" t="s">
        <v>516</v>
      </c>
      <c r="E107" s="156"/>
      <c r="F107" s="156"/>
      <c r="G107" s="156"/>
      <c r="H107" s="156"/>
      <c r="I107" s="156"/>
      <c r="J107" s="157">
        <f>J276</f>
        <v>0</v>
      </c>
      <c r="K107" s="154"/>
      <c r="L107" s="158"/>
    </row>
    <row r="108" spans="2:12" s="10" customFormat="1" ht="19.899999999999999" customHeight="1">
      <c r="B108" s="153"/>
      <c r="C108" s="154"/>
      <c r="D108" s="155" t="s">
        <v>517</v>
      </c>
      <c r="E108" s="156"/>
      <c r="F108" s="156"/>
      <c r="G108" s="156"/>
      <c r="H108" s="156"/>
      <c r="I108" s="156"/>
      <c r="J108" s="157">
        <f>J278</f>
        <v>0</v>
      </c>
      <c r="K108" s="154"/>
      <c r="L108" s="158"/>
    </row>
    <row r="109" spans="2:12" s="10" customFormat="1" ht="19.899999999999999" customHeight="1">
      <c r="B109" s="153"/>
      <c r="C109" s="154"/>
      <c r="D109" s="155" t="s">
        <v>122</v>
      </c>
      <c r="E109" s="156"/>
      <c r="F109" s="156"/>
      <c r="G109" s="156"/>
      <c r="H109" s="156"/>
      <c r="I109" s="156"/>
      <c r="J109" s="157">
        <f>J297</f>
        <v>0</v>
      </c>
      <c r="K109" s="154"/>
      <c r="L109" s="158"/>
    </row>
    <row r="110" spans="2:12" s="10" customFormat="1" ht="19.899999999999999" customHeight="1">
      <c r="B110" s="153"/>
      <c r="C110" s="154"/>
      <c r="D110" s="155" t="s">
        <v>123</v>
      </c>
      <c r="E110" s="156"/>
      <c r="F110" s="156"/>
      <c r="G110" s="156"/>
      <c r="H110" s="156"/>
      <c r="I110" s="156"/>
      <c r="J110" s="157">
        <f>J299</f>
        <v>0</v>
      </c>
      <c r="K110" s="154"/>
      <c r="L110" s="158"/>
    </row>
    <row r="111" spans="2:12" s="10" customFormat="1" ht="19.899999999999999" customHeight="1">
      <c r="B111" s="153"/>
      <c r="C111" s="154"/>
      <c r="D111" s="155" t="s">
        <v>124</v>
      </c>
      <c r="E111" s="156"/>
      <c r="F111" s="156"/>
      <c r="G111" s="156"/>
      <c r="H111" s="156"/>
      <c r="I111" s="156"/>
      <c r="J111" s="157">
        <f>J326</f>
        <v>0</v>
      </c>
      <c r="K111" s="154"/>
      <c r="L111" s="158"/>
    </row>
    <row r="112" spans="2:12" s="10" customFormat="1" ht="19.899999999999999" customHeight="1">
      <c r="B112" s="153"/>
      <c r="C112" s="154"/>
      <c r="D112" s="155" t="s">
        <v>125</v>
      </c>
      <c r="E112" s="156"/>
      <c r="F112" s="156"/>
      <c r="G112" s="156"/>
      <c r="H112" s="156"/>
      <c r="I112" s="156"/>
      <c r="J112" s="157">
        <f>J369</f>
        <v>0</v>
      </c>
      <c r="K112" s="154"/>
      <c r="L112" s="158"/>
    </row>
    <row r="113" spans="1:31" s="2" customFormat="1" ht="21.7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5" customHeight="1">
      <c r="A118" s="34"/>
      <c r="B118" s="56"/>
      <c r="C118" s="57"/>
      <c r="D118" s="57"/>
      <c r="E118" s="57"/>
      <c r="F118" s="57"/>
      <c r="G118" s="57"/>
      <c r="H118" s="57"/>
      <c r="I118" s="57"/>
      <c r="J118" s="57"/>
      <c r="K118" s="57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5" customHeight="1">
      <c r="A119" s="34"/>
      <c r="B119" s="35"/>
      <c r="C119" s="23" t="s">
        <v>126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16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6.25" customHeight="1">
      <c r="A122" s="34"/>
      <c r="B122" s="35"/>
      <c r="C122" s="36"/>
      <c r="D122" s="36"/>
      <c r="E122" s="309" t="str">
        <f>E7</f>
        <v>Stavební úpravy záchodků v objektu VOŠS a SŠS Vysoké Mýto v ul. Komenského 1-II</v>
      </c>
      <c r="F122" s="310"/>
      <c r="G122" s="310"/>
      <c r="H122" s="310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106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90" t="str">
        <f>E9</f>
        <v>003 - HYG. ZAŘÍZENÍ 3.NP</v>
      </c>
      <c r="F124" s="308"/>
      <c r="G124" s="308"/>
      <c r="H124" s="308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F12</f>
        <v>na poz. p.č. 230/1 a 232/3 v k.ú. Vysoké Mýto</v>
      </c>
      <c r="G126" s="36"/>
      <c r="H126" s="36"/>
      <c r="I126" s="29" t="s">
        <v>22</v>
      </c>
      <c r="J126" s="66" t="str">
        <f>IF(J12="","",J12)</f>
        <v>11. 11. 2022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24</v>
      </c>
      <c r="D128" s="36"/>
      <c r="E128" s="36"/>
      <c r="F128" s="27" t="str">
        <f>E15</f>
        <v>VOŠ stavební a Střední škola stavební Vysové Mýto</v>
      </c>
      <c r="G128" s="36"/>
      <c r="H128" s="36"/>
      <c r="I128" s="29" t="s">
        <v>30</v>
      </c>
      <c r="J128" s="32" t="str">
        <f>E21</f>
        <v>Ing. David Karbulka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2" customHeight="1">
      <c r="A129" s="34"/>
      <c r="B129" s="35"/>
      <c r="C129" s="29" t="s">
        <v>28</v>
      </c>
      <c r="D129" s="36"/>
      <c r="E129" s="36"/>
      <c r="F129" s="27" t="str">
        <f>IF(E18="","",E18)</f>
        <v>Vyplň údaj</v>
      </c>
      <c r="G129" s="36"/>
      <c r="H129" s="36"/>
      <c r="I129" s="29" t="s">
        <v>33</v>
      </c>
      <c r="J129" s="32" t="str">
        <f>E24</f>
        <v xml:space="preserve"> 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11" customFormat="1" ht="29.25" customHeight="1">
      <c r="A131" s="159"/>
      <c r="B131" s="160"/>
      <c r="C131" s="161" t="s">
        <v>127</v>
      </c>
      <c r="D131" s="162" t="s">
        <v>61</v>
      </c>
      <c r="E131" s="162" t="s">
        <v>57</v>
      </c>
      <c r="F131" s="162" t="s">
        <v>58</v>
      </c>
      <c r="G131" s="162" t="s">
        <v>128</v>
      </c>
      <c r="H131" s="162" t="s">
        <v>129</v>
      </c>
      <c r="I131" s="162" t="s">
        <v>130</v>
      </c>
      <c r="J131" s="163" t="s">
        <v>110</v>
      </c>
      <c r="K131" s="164" t="s">
        <v>131</v>
      </c>
      <c r="L131" s="165"/>
      <c r="M131" s="75" t="s">
        <v>1</v>
      </c>
      <c r="N131" s="76" t="s">
        <v>40</v>
      </c>
      <c r="O131" s="76" t="s">
        <v>132</v>
      </c>
      <c r="P131" s="76" t="s">
        <v>133</v>
      </c>
      <c r="Q131" s="76" t="s">
        <v>134</v>
      </c>
      <c r="R131" s="76" t="s">
        <v>135</v>
      </c>
      <c r="S131" s="76" t="s">
        <v>136</v>
      </c>
      <c r="T131" s="77" t="s">
        <v>137</v>
      </c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</row>
    <row r="132" spans="1:65" s="2" customFormat="1" ht="22.9" customHeight="1">
      <c r="A132" s="34"/>
      <c r="B132" s="35"/>
      <c r="C132" s="82" t="s">
        <v>138</v>
      </c>
      <c r="D132" s="36"/>
      <c r="E132" s="36"/>
      <c r="F132" s="36"/>
      <c r="G132" s="36"/>
      <c r="H132" s="36"/>
      <c r="I132" s="36"/>
      <c r="J132" s="166">
        <f>BK132</f>
        <v>0</v>
      </c>
      <c r="K132" s="36"/>
      <c r="L132" s="39"/>
      <c r="M132" s="78"/>
      <c r="N132" s="167"/>
      <c r="O132" s="79"/>
      <c r="P132" s="168">
        <f>P133+P247</f>
        <v>0</v>
      </c>
      <c r="Q132" s="79"/>
      <c r="R132" s="168">
        <f>R133+R247</f>
        <v>9.6500271099999999</v>
      </c>
      <c r="S132" s="79"/>
      <c r="T132" s="169">
        <f>T133+T247</f>
        <v>8.7955946999999988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75</v>
      </c>
      <c r="AU132" s="17" t="s">
        <v>112</v>
      </c>
      <c r="BK132" s="170">
        <f>BK133+BK247</f>
        <v>0</v>
      </c>
    </row>
    <row r="133" spans="1:65" s="12" customFormat="1" ht="25.9" customHeight="1">
      <c r="B133" s="171"/>
      <c r="C133" s="172"/>
      <c r="D133" s="173" t="s">
        <v>75</v>
      </c>
      <c r="E133" s="174" t="s">
        <v>139</v>
      </c>
      <c r="F133" s="174" t="s">
        <v>140</v>
      </c>
      <c r="G133" s="172"/>
      <c r="H133" s="172"/>
      <c r="I133" s="175"/>
      <c r="J133" s="176">
        <f>BK133</f>
        <v>0</v>
      </c>
      <c r="K133" s="172"/>
      <c r="L133" s="177"/>
      <c r="M133" s="178"/>
      <c r="N133" s="179"/>
      <c r="O133" s="179"/>
      <c r="P133" s="180">
        <f>P134+P143+P195+P239+P245</f>
        <v>0</v>
      </c>
      <c r="Q133" s="179"/>
      <c r="R133" s="180">
        <f>R134+R143+R195+R239+R245</f>
        <v>5.8353685500000001</v>
      </c>
      <c r="S133" s="179"/>
      <c r="T133" s="181">
        <f>T134+T143+T195+T239+T245</f>
        <v>6.28383</v>
      </c>
      <c r="AR133" s="182" t="s">
        <v>84</v>
      </c>
      <c r="AT133" s="183" t="s">
        <v>75</v>
      </c>
      <c r="AU133" s="183" t="s">
        <v>76</v>
      </c>
      <c r="AY133" s="182" t="s">
        <v>141</v>
      </c>
      <c r="BK133" s="184">
        <f>BK134+BK143+BK195+BK239+BK245</f>
        <v>0</v>
      </c>
    </row>
    <row r="134" spans="1:65" s="12" customFormat="1" ht="22.9" customHeight="1">
      <c r="B134" s="171"/>
      <c r="C134" s="172"/>
      <c r="D134" s="173" t="s">
        <v>75</v>
      </c>
      <c r="E134" s="185" t="s">
        <v>156</v>
      </c>
      <c r="F134" s="185" t="s">
        <v>519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SUM(P135:P142)</f>
        <v>0</v>
      </c>
      <c r="Q134" s="179"/>
      <c r="R134" s="180">
        <f>SUM(R135:R142)</f>
        <v>0.68791500000000005</v>
      </c>
      <c r="S134" s="179"/>
      <c r="T134" s="181">
        <f>SUM(T135:T142)</f>
        <v>0</v>
      </c>
      <c r="AR134" s="182" t="s">
        <v>84</v>
      </c>
      <c r="AT134" s="183" t="s">
        <v>75</v>
      </c>
      <c r="AU134" s="183" t="s">
        <v>84</v>
      </c>
      <c r="AY134" s="182" t="s">
        <v>141</v>
      </c>
      <c r="BK134" s="184">
        <f>SUM(BK135:BK142)</f>
        <v>0</v>
      </c>
    </row>
    <row r="135" spans="1:65" s="2" customFormat="1" ht="24.2" customHeight="1">
      <c r="A135" s="34"/>
      <c r="B135" s="35"/>
      <c r="C135" s="187" t="s">
        <v>84</v>
      </c>
      <c r="D135" s="187" t="s">
        <v>144</v>
      </c>
      <c r="E135" s="188" t="s">
        <v>782</v>
      </c>
      <c r="F135" s="189" t="s">
        <v>783</v>
      </c>
      <c r="G135" s="190" t="s">
        <v>333</v>
      </c>
      <c r="H135" s="191">
        <v>3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41</v>
      </c>
      <c r="O135" s="71"/>
      <c r="P135" s="197">
        <f>O135*H135</f>
        <v>0</v>
      </c>
      <c r="Q135" s="197">
        <v>2.588E-2</v>
      </c>
      <c r="R135" s="197">
        <f>Q135*H135</f>
        <v>7.7640000000000001E-2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148</v>
      </c>
      <c r="AT135" s="199" t="s">
        <v>144</v>
      </c>
      <c r="AU135" s="199" t="s">
        <v>86</v>
      </c>
      <c r="AY135" s="17" t="s">
        <v>141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84</v>
      </c>
      <c r="BK135" s="200">
        <f>ROUND(I135*H135,2)</f>
        <v>0</v>
      </c>
      <c r="BL135" s="17" t="s">
        <v>148</v>
      </c>
      <c r="BM135" s="199" t="s">
        <v>784</v>
      </c>
    </row>
    <row r="136" spans="1:65" s="2" customFormat="1" ht="16.5" customHeight="1">
      <c r="A136" s="34"/>
      <c r="B136" s="35"/>
      <c r="C136" s="234" t="s">
        <v>86</v>
      </c>
      <c r="D136" s="234" t="s">
        <v>430</v>
      </c>
      <c r="E136" s="235" t="s">
        <v>785</v>
      </c>
      <c r="F136" s="236" t="s">
        <v>786</v>
      </c>
      <c r="G136" s="237" t="s">
        <v>333</v>
      </c>
      <c r="H136" s="238">
        <v>3</v>
      </c>
      <c r="I136" s="239"/>
      <c r="J136" s="240">
        <f>ROUND(I136*H136,2)</f>
        <v>0</v>
      </c>
      <c r="K136" s="241"/>
      <c r="L136" s="242"/>
      <c r="M136" s="243" t="s">
        <v>1</v>
      </c>
      <c r="N136" s="244" t="s">
        <v>41</v>
      </c>
      <c r="O136" s="71"/>
      <c r="P136" s="197">
        <f>O136*H136</f>
        <v>0</v>
      </c>
      <c r="Q136" s="197">
        <v>5.6000000000000001E-2</v>
      </c>
      <c r="R136" s="197">
        <f>Q136*H136</f>
        <v>0.16800000000000001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177</v>
      </c>
      <c r="AT136" s="199" t="s">
        <v>430</v>
      </c>
      <c r="AU136" s="199" t="s">
        <v>86</v>
      </c>
      <c r="AY136" s="17" t="s">
        <v>141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84</v>
      </c>
      <c r="BK136" s="200">
        <f>ROUND(I136*H136,2)</f>
        <v>0</v>
      </c>
      <c r="BL136" s="17" t="s">
        <v>148</v>
      </c>
      <c r="BM136" s="199" t="s">
        <v>787</v>
      </c>
    </row>
    <row r="137" spans="1:65" s="2" customFormat="1" ht="24.2" customHeight="1">
      <c r="A137" s="34"/>
      <c r="B137" s="35"/>
      <c r="C137" s="187" t="s">
        <v>156</v>
      </c>
      <c r="D137" s="187" t="s">
        <v>144</v>
      </c>
      <c r="E137" s="188" t="s">
        <v>520</v>
      </c>
      <c r="F137" s="189" t="s">
        <v>521</v>
      </c>
      <c r="G137" s="190" t="s">
        <v>147</v>
      </c>
      <c r="H137" s="191">
        <v>7.5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41</v>
      </c>
      <c r="O137" s="71"/>
      <c r="P137" s="197">
        <f>O137*H137</f>
        <v>0</v>
      </c>
      <c r="Q137" s="197">
        <v>5.8970000000000002E-2</v>
      </c>
      <c r="R137" s="197">
        <f>Q137*H137</f>
        <v>0.44227500000000003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148</v>
      </c>
      <c r="AT137" s="199" t="s">
        <v>144</v>
      </c>
      <c r="AU137" s="199" t="s">
        <v>86</v>
      </c>
      <c r="AY137" s="17" t="s">
        <v>141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84</v>
      </c>
      <c r="BK137" s="200">
        <f>ROUND(I137*H137,2)</f>
        <v>0</v>
      </c>
      <c r="BL137" s="17" t="s">
        <v>148</v>
      </c>
      <c r="BM137" s="199" t="s">
        <v>788</v>
      </c>
    </row>
    <row r="138" spans="1:65" s="13" customFormat="1">
      <c r="B138" s="201"/>
      <c r="C138" s="202"/>
      <c r="D138" s="203" t="s">
        <v>153</v>
      </c>
      <c r="E138" s="204" t="s">
        <v>1</v>
      </c>
      <c r="F138" s="205" t="s">
        <v>789</v>
      </c>
      <c r="G138" s="202"/>
      <c r="H138" s="204" t="s">
        <v>1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153</v>
      </c>
      <c r="AU138" s="211" t="s">
        <v>86</v>
      </c>
      <c r="AV138" s="13" t="s">
        <v>84</v>
      </c>
      <c r="AW138" s="13" t="s">
        <v>32</v>
      </c>
      <c r="AX138" s="13" t="s">
        <v>76</v>
      </c>
      <c r="AY138" s="211" t="s">
        <v>141</v>
      </c>
    </row>
    <row r="139" spans="1:65" s="14" customFormat="1">
      <c r="B139" s="212"/>
      <c r="C139" s="213"/>
      <c r="D139" s="203" t="s">
        <v>153</v>
      </c>
      <c r="E139" s="214" t="s">
        <v>1</v>
      </c>
      <c r="F139" s="215" t="s">
        <v>790</v>
      </c>
      <c r="G139" s="213"/>
      <c r="H139" s="216">
        <v>1.92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153</v>
      </c>
      <c r="AU139" s="222" t="s">
        <v>86</v>
      </c>
      <c r="AV139" s="14" t="s">
        <v>86</v>
      </c>
      <c r="AW139" s="14" t="s">
        <v>32</v>
      </c>
      <c r="AX139" s="14" t="s">
        <v>76</v>
      </c>
      <c r="AY139" s="222" t="s">
        <v>141</v>
      </c>
    </row>
    <row r="140" spans="1:65" s="13" customFormat="1">
      <c r="B140" s="201"/>
      <c r="C140" s="202"/>
      <c r="D140" s="203" t="s">
        <v>153</v>
      </c>
      <c r="E140" s="204" t="s">
        <v>1</v>
      </c>
      <c r="F140" s="205" t="s">
        <v>791</v>
      </c>
      <c r="G140" s="202"/>
      <c r="H140" s="204" t="s">
        <v>1</v>
      </c>
      <c r="I140" s="206"/>
      <c r="J140" s="202"/>
      <c r="K140" s="202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153</v>
      </c>
      <c r="AU140" s="211" t="s">
        <v>86</v>
      </c>
      <c r="AV140" s="13" t="s">
        <v>84</v>
      </c>
      <c r="AW140" s="13" t="s">
        <v>32</v>
      </c>
      <c r="AX140" s="13" t="s">
        <v>76</v>
      </c>
      <c r="AY140" s="211" t="s">
        <v>141</v>
      </c>
    </row>
    <row r="141" spans="1:65" s="14" customFormat="1">
      <c r="B141" s="212"/>
      <c r="C141" s="213"/>
      <c r="D141" s="203" t="s">
        <v>153</v>
      </c>
      <c r="E141" s="214" t="s">
        <v>1</v>
      </c>
      <c r="F141" s="215" t="s">
        <v>792</v>
      </c>
      <c r="G141" s="213"/>
      <c r="H141" s="216">
        <v>5.58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153</v>
      </c>
      <c r="AU141" s="222" t="s">
        <v>86</v>
      </c>
      <c r="AV141" s="14" t="s">
        <v>86</v>
      </c>
      <c r="AW141" s="14" t="s">
        <v>32</v>
      </c>
      <c r="AX141" s="14" t="s">
        <v>76</v>
      </c>
      <c r="AY141" s="222" t="s">
        <v>141</v>
      </c>
    </row>
    <row r="142" spans="1:65" s="15" customFormat="1">
      <c r="B142" s="223"/>
      <c r="C142" s="224"/>
      <c r="D142" s="203" t="s">
        <v>153</v>
      </c>
      <c r="E142" s="225" t="s">
        <v>1</v>
      </c>
      <c r="F142" s="226" t="s">
        <v>212</v>
      </c>
      <c r="G142" s="224"/>
      <c r="H142" s="227">
        <v>7.5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153</v>
      </c>
      <c r="AU142" s="233" t="s">
        <v>86</v>
      </c>
      <c r="AV142" s="15" t="s">
        <v>148</v>
      </c>
      <c r="AW142" s="15" t="s">
        <v>32</v>
      </c>
      <c r="AX142" s="15" t="s">
        <v>84</v>
      </c>
      <c r="AY142" s="233" t="s">
        <v>141</v>
      </c>
    </row>
    <row r="143" spans="1:65" s="12" customFormat="1" ht="22.9" customHeight="1">
      <c r="B143" s="171"/>
      <c r="C143" s="172"/>
      <c r="D143" s="173" t="s">
        <v>75</v>
      </c>
      <c r="E143" s="185" t="s">
        <v>142</v>
      </c>
      <c r="F143" s="185" t="s">
        <v>143</v>
      </c>
      <c r="G143" s="172"/>
      <c r="H143" s="172"/>
      <c r="I143" s="175"/>
      <c r="J143" s="186">
        <f>BK143</f>
        <v>0</v>
      </c>
      <c r="K143" s="172"/>
      <c r="L143" s="177"/>
      <c r="M143" s="178"/>
      <c r="N143" s="179"/>
      <c r="O143" s="179"/>
      <c r="P143" s="180">
        <f>SUM(P144:P194)</f>
        <v>0</v>
      </c>
      <c r="Q143" s="179"/>
      <c r="R143" s="180">
        <f>SUM(R144:R194)</f>
        <v>5.1394245500000002</v>
      </c>
      <c r="S143" s="179"/>
      <c r="T143" s="181">
        <f>SUM(T144:T194)</f>
        <v>0</v>
      </c>
      <c r="AR143" s="182" t="s">
        <v>84</v>
      </c>
      <c r="AT143" s="183" t="s">
        <v>75</v>
      </c>
      <c r="AU143" s="183" t="s">
        <v>84</v>
      </c>
      <c r="AY143" s="182" t="s">
        <v>141</v>
      </c>
      <c r="BK143" s="184">
        <f>SUM(BK144:BK194)</f>
        <v>0</v>
      </c>
    </row>
    <row r="144" spans="1:65" s="2" customFormat="1" ht="16.5" customHeight="1">
      <c r="A144" s="34"/>
      <c r="B144" s="35"/>
      <c r="C144" s="187" t="s">
        <v>148</v>
      </c>
      <c r="D144" s="187" t="s">
        <v>144</v>
      </c>
      <c r="E144" s="188" t="s">
        <v>166</v>
      </c>
      <c r="F144" s="189" t="s">
        <v>167</v>
      </c>
      <c r="G144" s="190" t="s">
        <v>147</v>
      </c>
      <c r="H144" s="191">
        <v>7.04</v>
      </c>
      <c r="I144" s="192"/>
      <c r="J144" s="193">
        <f>ROUND(I144*H144,2)</f>
        <v>0</v>
      </c>
      <c r="K144" s="194"/>
      <c r="L144" s="39"/>
      <c r="M144" s="195" t="s">
        <v>1</v>
      </c>
      <c r="N144" s="196" t="s">
        <v>41</v>
      </c>
      <c r="O144" s="71"/>
      <c r="P144" s="197">
        <f>O144*H144</f>
        <v>0</v>
      </c>
      <c r="Q144" s="197">
        <v>3.2730000000000002E-2</v>
      </c>
      <c r="R144" s="197">
        <f>Q144*H144</f>
        <v>0.23041920000000002</v>
      </c>
      <c r="S144" s="197">
        <v>0</v>
      </c>
      <c r="T144" s="19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148</v>
      </c>
      <c r="AT144" s="199" t="s">
        <v>144</v>
      </c>
      <c r="AU144" s="199" t="s">
        <v>86</v>
      </c>
      <c r="AY144" s="17" t="s">
        <v>141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84</v>
      </c>
      <c r="BK144" s="200">
        <f>ROUND(I144*H144,2)</f>
        <v>0</v>
      </c>
      <c r="BL144" s="17" t="s">
        <v>148</v>
      </c>
      <c r="BM144" s="199" t="s">
        <v>793</v>
      </c>
    </row>
    <row r="145" spans="1:65" s="13" customFormat="1">
      <c r="B145" s="201"/>
      <c r="C145" s="202"/>
      <c r="D145" s="203" t="s">
        <v>153</v>
      </c>
      <c r="E145" s="204" t="s">
        <v>1</v>
      </c>
      <c r="F145" s="205" t="s">
        <v>794</v>
      </c>
      <c r="G145" s="202"/>
      <c r="H145" s="204" t="s">
        <v>1</v>
      </c>
      <c r="I145" s="206"/>
      <c r="J145" s="202"/>
      <c r="K145" s="202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153</v>
      </c>
      <c r="AU145" s="211" t="s">
        <v>86</v>
      </c>
      <c r="AV145" s="13" t="s">
        <v>84</v>
      </c>
      <c r="AW145" s="13" t="s">
        <v>32</v>
      </c>
      <c r="AX145" s="13" t="s">
        <v>76</v>
      </c>
      <c r="AY145" s="211" t="s">
        <v>141</v>
      </c>
    </row>
    <row r="146" spans="1:65" s="14" customFormat="1">
      <c r="B146" s="212"/>
      <c r="C146" s="213"/>
      <c r="D146" s="203" t="s">
        <v>153</v>
      </c>
      <c r="E146" s="214" t="s">
        <v>1</v>
      </c>
      <c r="F146" s="215" t="s">
        <v>795</v>
      </c>
      <c r="G146" s="213"/>
      <c r="H146" s="216">
        <v>2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153</v>
      </c>
      <c r="AU146" s="222" t="s">
        <v>86</v>
      </c>
      <c r="AV146" s="14" t="s">
        <v>86</v>
      </c>
      <c r="AW146" s="14" t="s">
        <v>32</v>
      </c>
      <c r="AX146" s="14" t="s">
        <v>76</v>
      </c>
      <c r="AY146" s="222" t="s">
        <v>141</v>
      </c>
    </row>
    <row r="147" spans="1:65" s="13" customFormat="1">
      <c r="B147" s="201"/>
      <c r="C147" s="202"/>
      <c r="D147" s="203" t="s">
        <v>153</v>
      </c>
      <c r="E147" s="204" t="s">
        <v>1</v>
      </c>
      <c r="F147" s="205" t="s">
        <v>796</v>
      </c>
      <c r="G147" s="202"/>
      <c r="H147" s="204" t="s">
        <v>1</v>
      </c>
      <c r="I147" s="206"/>
      <c r="J147" s="202"/>
      <c r="K147" s="202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153</v>
      </c>
      <c r="AU147" s="211" t="s">
        <v>86</v>
      </c>
      <c r="AV147" s="13" t="s">
        <v>84</v>
      </c>
      <c r="AW147" s="13" t="s">
        <v>32</v>
      </c>
      <c r="AX147" s="13" t="s">
        <v>76</v>
      </c>
      <c r="AY147" s="211" t="s">
        <v>141</v>
      </c>
    </row>
    <row r="148" spans="1:65" s="14" customFormat="1">
      <c r="B148" s="212"/>
      <c r="C148" s="213"/>
      <c r="D148" s="203" t="s">
        <v>153</v>
      </c>
      <c r="E148" s="214" t="s">
        <v>1</v>
      </c>
      <c r="F148" s="215" t="s">
        <v>797</v>
      </c>
      <c r="G148" s="213"/>
      <c r="H148" s="216">
        <v>5.04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153</v>
      </c>
      <c r="AU148" s="222" t="s">
        <v>86</v>
      </c>
      <c r="AV148" s="14" t="s">
        <v>86</v>
      </c>
      <c r="AW148" s="14" t="s">
        <v>32</v>
      </c>
      <c r="AX148" s="14" t="s">
        <v>76</v>
      </c>
      <c r="AY148" s="222" t="s">
        <v>141</v>
      </c>
    </row>
    <row r="149" spans="1:65" s="15" customFormat="1">
      <c r="B149" s="223"/>
      <c r="C149" s="224"/>
      <c r="D149" s="203" t="s">
        <v>153</v>
      </c>
      <c r="E149" s="225" t="s">
        <v>1</v>
      </c>
      <c r="F149" s="226" t="s">
        <v>212</v>
      </c>
      <c r="G149" s="224"/>
      <c r="H149" s="227">
        <v>7.04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153</v>
      </c>
      <c r="AU149" s="233" t="s">
        <v>86</v>
      </c>
      <c r="AV149" s="15" t="s">
        <v>148</v>
      </c>
      <c r="AW149" s="15" t="s">
        <v>32</v>
      </c>
      <c r="AX149" s="15" t="s">
        <v>84</v>
      </c>
      <c r="AY149" s="233" t="s">
        <v>141</v>
      </c>
    </row>
    <row r="150" spans="1:65" s="2" customFormat="1" ht="16.5" customHeight="1">
      <c r="A150" s="34"/>
      <c r="B150" s="35"/>
      <c r="C150" s="187" t="s">
        <v>165</v>
      </c>
      <c r="D150" s="187" t="s">
        <v>144</v>
      </c>
      <c r="E150" s="188" t="s">
        <v>150</v>
      </c>
      <c r="F150" s="189" t="s">
        <v>151</v>
      </c>
      <c r="G150" s="190" t="s">
        <v>147</v>
      </c>
      <c r="H150" s="191">
        <v>131.82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41</v>
      </c>
      <c r="O150" s="71"/>
      <c r="P150" s="197">
        <f>O150*H150</f>
        <v>0</v>
      </c>
      <c r="Q150" s="197">
        <v>6.4999999999999997E-3</v>
      </c>
      <c r="R150" s="197">
        <f>Q150*H150</f>
        <v>0.85682999999999987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148</v>
      </c>
      <c r="AT150" s="199" t="s">
        <v>144</v>
      </c>
      <c r="AU150" s="199" t="s">
        <v>86</v>
      </c>
      <c r="AY150" s="17" t="s">
        <v>141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84</v>
      </c>
      <c r="BK150" s="200">
        <f>ROUND(I150*H150,2)</f>
        <v>0</v>
      </c>
      <c r="BL150" s="17" t="s">
        <v>148</v>
      </c>
      <c r="BM150" s="199" t="s">
        <v>798</v>
      </c>
    </row>
    <row r="151" spans="1:65" s="13" customFormat="1">
      <c r="B151" s="201"/>
      <c r="C151" s="202"/>
      <c r="D151" s="203" t="s">
        <v>153</v>
      </c>
      <c r="E151" s="204" t="s">
        <v>1</v>
      </c>
      <c r="F151" s="205" t="s">
        <v>799</v>
      </c>
      <c r="G151" s="202"/>
      <c r="H151" s="204" t="s">
        <v>1</v>
      </c>
      <c r="I151" s="206"/>
      <c r="J151" s="202"/>
      <c r="K151" s="202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153</v>
      </c>
      <c r="AU151" s="211" t="s">
        <v>86</v>
      </c>
      <c r="AV151" s="13" t="s">
        <v>84</v>
      </c>
      <c r="AW151" s="13" t="s">
        <v>32</v>
      </c>
      <c r="AX151" s="13" t="s">
        <v>76</v>
      </c>
      <c r="AY151" s="211" t="s">
        <v>141</v>
      </c>
    </row>
    <row r="152" spans="1:65" s="14" customFormat="1">
      <c r="B152" s="212"/>
      <c r="C152" s="213"/>
      <c r="D152" s="203" t="s">
        <v>153</v>
      </c>
      <c r="E152" s="214" t="s">
        <v>1</v>
      </c>
      <c r="F152" s="215" t="s">
        <v>800</v>
      </c>
      <c r="G152" s="213"/>
      <c r="H152" s="216">
        <v>56.68</v>
      </c>
      <c r="I152" s="217"/>
      <c r="J152" s="213"/>
      <c r="K152" s="213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153</v>
      </c>
      <c r="AU152" s="222" t="s">
        <v>86</v>
      </c>
      <c r="AV152" s="14" t="s">
        <v>86</v>
      </c>
      <c r="AW152" s="14" t="s">
        <v>32</v>
      </c>
      <c r="AX152" s="14" t="s">
        <v>76</v>
      </c>
      <c r="AY152" s="222" t="s">
        <v>141</v>
      </c>
    </row>
    <row r="153" spans="1:65" s="14" customFormat="1">
      <c r="B153" s="212"/>
      <c r="C153" s="213"/>
      <c r="D153" s="203" t="s">
        <v>153</v>
      </c>
      <c r="E153" s="214" t="s">
        <v>1</v>
      </c>
      <c r="F153" s="215" t="s">
        <v>538</v>
      </c>
      <c r="G153" s="213"/>
      <c r="H153" s="216">
        <v>-1.8</v>
      </c>
      <c r="I153" s="217"/>
      <c r="J153" s="213"/>
      <c r="K153" s="213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153</v>
      </c>
      <c r="AU153" s="222" t="s">
        <v>86</v>
      </c>
      <c r="AV153" s="14" t="s">
        <v>86</v>
      </c>
      <c r="AW153" s="14" t="s">
        <v>32</v>
      </c>
      <c r="AX153" s="14" t="s">
        <v>76</v>
      </c>
      <c r="AY153" s="222" t="s">
        <v>141</v>
      </c>
    </row>
    <row r="154" spans="1:65" s="14" customFormat="1">
      <c r="B154" s="212"/>
      <c r="C154" s="213"/>
      <c r="D154" s="203" t="s">
        <v>153</v>
      </c>
      <c r="E154" s="214" t="s">
        <v>1</v>
      </c>
      <c r="F154" s="215" t="s">
        <v>801</v>
      </c>
      <c r="G154" s="213"/>
      <c r="H154" s="216">
        <v>-3.6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153</v>
      </c>
      <c r="AU154" s="222" t="s">
        <v>86</v>
      </c>
      <c r="AV154" s="14" t="s">
        <v>86</v>
      </c>
      <c r="AW154" s="14" t="s">
        <v>32</v>
      </c>
      <c r="AX154" s="14" t="s">
        <v>76</v>
      </c>
      <c r="AY154" s="222" t="s">
        <v>141</v>
      </c>
    </row>
    <row r="155" spans="1:65" s="13" customFormat="1">
      <c r="B155" s="201"/>
      <c r="C155" s="202"/>
      <c r="D155" s="203" t="s">
        <v>153</v>
      </c>
      <c r="E155" s="204" t="s">
        <v>1</v>
      </c>
      <c r="F155" s="205" t="s">
        <v>802</v>
      </c>
      <c r="G155" s="202"/>
      <c r="H155" s="204" t="s">
        <v>1</v>
      </c>
      <c r="I155" s="206"/>
      <c r="J155" s="202"/>
      <c r="K155" s="202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153</v>
      </c>
      <c r="AU155" s="211" t="s">
        <v>86</v>
      </c>
      <c r="AV155" s="13" t="s">
        <v>84</v>
      </c>
      <c r="AW155" s="13" t="s">
        <v>32</v>
      </c>
      <c r="AX155" s="13" t="s">
        <v>76</v>
      </c>
      <c r="AY155" s="211" t="s">
        <v>141</v>
      </c>
    </row>
    <row r="156" spans="1:65" s="14" customFormat="1">
      <c r="B156" s="212"/>
      <c r="C156" s="213"/>
      <c r="D156" s="203" t="s">
        <v>153</v>
      </c>
      <c r="E156" s="214" t="s">
        <v>1</v>
      </c>
      <c r="F156" s="215" t="s">
        <v>803</v>
      </c>
      <c r="G156" s="213"/>
      <c r="H156" s="216">
        <v>65.78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153</v>
      </c>
      <c r="AU156" s="222" t="s">
        <v>86</v>
      </c>
      <c r="AV156" s="14" t="s">
        <v>86</v>
      </c>
      <c r="AW156" s="14" t="s">
        <v>32</v>
      </c>
      <c r="AX156" s="14" t="s">
        <v>76</v>
      </c>
      <c r="AY156" s="222" t="s">
        <v>141</v>
      </c>
    </row>
    <row r="157" spans="1:65" s="14" customFormat="1">
      <c r="B157" s="212"/>
      <c r="C157" s="213"/>
      <c r="D157" s="203" t="s">
        <v>153</v>
      </c>
      <c r="E157" s="214" t="s">
        <v>1</v>
      </c>
      <c r="F157" s="215" t="s">
        <v>538</v>
      </c>
      <c r="G157" s="213"/>
      <c r="H157" s="216">
        <v>-1.8</v>
      </c>
      <c r="I157" s="217"/>
      <c r="J157" s="213"/>
      <c r="K157" s="213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153</v>
      </c>
      <c r="AU157" s="222" t="s">
        <v>86</v>
      </c>
      <c r="AV157" s="14" t="s">
        <v>86</v>
      </c>
      <c r="AW157" s="14" t="s">
        <v>32</v>
      </c>
      <c r="AX157" s="14" t="s">
        <v>76</v>
      </c>
      <c r="AY157" s="222" t="s">
        <v>141</v>
      </c>
    </row>
    <row r="158" spans="1:65" s="14" customFormat="1">
      <c r="B158" s="212"/>
      <c r="C158" s="213"/>
      <c r="D158" s="203" t="s">
        <v>153</v>
      </c>
      <c r="E158" s="214" t="s">
        <v>1</v>
      </c>
      <c r="F158" s="215" t="s">
        <v>804</v>
      </c>
      <c r="G158" s="213"/>
      <c r="H158" s="216">
        <v>-1.8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153</v>
      </c>
      <c r="AU158" s="222" t="s">
        <v>86</v>
      </c>
      <c r="AV158" s="14" t="s">
        <v>86</v>
      </c>
      <c r="AW158" s="14" t="s">
        <v>32</v>
      </c>
      <c r="AX158" s="14" t="s">
        <v>76</v>
      </c>
      <c r="AY158" s="222" t="s">
        <v>141</v>
      </c>
    </row>
    <row r="159" spans="1:65" s="13" customFormat="1">
      <c r="B159" s="201"/>
      <c r="C159" s="202"/>
      <c r="D159" s="203" t="s">
        <v>153</v>
      </c>
      <c r="E159" s="204" t="s">
        <v>1</v>
      </c>
      <c r="F159" s="205" t="s">
        <v>805</v>
      </c>
      <c r="G159" s="202"/>
      <c r="H159" s="204" t="s">
        <v>1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153</v>
      </c>
      <c r="AU159" s="211" t="s">
        <v>86</v>
      </c>
      <c r="AV159" s="13" t="s">
        <v>84</v>
      </c>
      <c r="AW159" s="13" t="s">
        <v>32</v>
      </c>
      <c r="AX159" s="13" t="s">
        <v>76</v>
      </c>
      <c r="AY159" s="211" t="s">
        <v>141</v>
      </c>
    </row>
    <row r="160" spans="1:65" s="14" customFormat="1">
      <c r="B160" s="212"/>
      <c r="C160" s="213"/>
      <c r="D160" s="203" t="s">
        <v>153</v>
      </c>
      <c r="E160" s="214" t="s">
        <v>1</v>
      </c>
      <c r="F160" s="215" t="s">
        <v>806</v>
      </c>
      <c r="G160" s="213"/>
      <c r="H160" s="216">
        <v>19.760000000000002</v>
      </c>
      <c r="I160" s="217"/>
      <c r="J160" s="213"/>
      <c r="K160" s="213"/>
      <c r="L160" s="218"/>
      <c r="M160" s="219"/>
      <c r="N160" s="220"/>
      <c r="O160" s="220"/>
      <c r="P160" s="220"/>
      <c r="Q160" s="220"/>
      <c r="R160" s="220"/>
      <c r="S160" s="220"/>
      <c r="T160" s="221"/>
      <c r="AT160" s="222" t="s">
        <v>153</v>
      </c>
      <c r="AU160" s="222" t="s">
        <v>86</v>
      </c>
      <c r="AV160" s="14" t="s">
        <v>86</v>
      </c>
      <c r="AW160" s="14" t="s">
        <v>32</v>
      </c>
      <c r="AX160" s="14" t="s">
        <v>76</v>
      </c>
      <c r="AY160" s="222" t="s">
        <v>141</v>
      </c>
    </row>
    <row r="161" spans="1:65" s="14" customFormat="1">
      <c r="B161" s="212"/>
      <c r="C161" s="213"/>
      <c r="D161" s="203" t="s">
        <v>153</v>
      </c>
      <c r="E161" s="214" t="s">
        <v>1</v>
      </c>
      <c r="F161" s="215" t="s">
        <v>807</v>
      </c>
      <c r="G161" s="213"/>
      <c r="H161" s="216">
        <v>-1.4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153</v>
      </c>
      <c r="AU161" s="222" t="s">
        <v>86</v>
      </c>
      <c r="AV161" s="14" t="s">
        <v>86</v>
      </c>
      <c r="AW161" s="14" t="s">
        <v>32</v>
      </c>
      <c r="AX161" s="14" t="s">
        <v>76</v>
      </c>
      <c r="AY161" s="222" t="s">
        <v>141</v>
      </c>
    </row>
    <row r="162" spans="1:65" s="15" customFormat="1">
      <c r="B162" s="223"/>
      <c r="C162" s="224"/>
      <c r="D162" s="203" t="s">
        <v>153</v>
      </c>
      <c r="E162" s="225" t="s">
        <v>1</v>
      </c>
      <c r="F162" s="226" t="s">
        <v>212</v>
      </c>
      <c r="G162" s="224"/>
      <c r="H162" s="227">
        <v>131.82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153</v>
      </c>
      <c r="AU162" s="233" t="s">
        <v>86</v>
      </c>
      <c r="AV162" s="15" t="s">
        <v>148</v>
      </c>
      <c r="AW162" s="15" t="s">
        <v>32</v>
      </c>
      <c r="AX162" s="15" t="s">
        <v>84</v>
      </c>
      <c r="AY162" s="233" t="s">
        <v>141</v>
      </c>
    </row>
    <row r="163" spans="1:65" s="2" customFormat="1" ht="24.2" customHeight="1">
      <c r="A163" s="34"/>
      <c r="B163" s="35"/>
      <c r="C163" s="187" t="s">
        <v>142</v>
      </c>
      <c r="D163" s="187" t="s">
        <v>144</v>
      </c>
      <c r="E163" s="188" t="s">
        <v>170</v>
      </c>
      <c r="F163" s="189" t="s">
        <v>171</v>
      </c>
      <c r="G163" s="190" t="s">
        <v>147</v>
      </c>
      <c r="H163" s="191">
        <v>131.82</v>
      </c>
      <c r="I163" s="192"/>
      <c r="J163" s="193">
        <f>ROUND(I163*H163,2)</f>
        <v>0</v>
      </c>
      <c r="K163" s="194"/>
      <c r="L163" s="39"/>
      <c r="M163" s="195" t="s">
        <v>1</v>
      </c>
      <c r="N163" s="196" t="s">
        <v>41</v>
      </c>
      <c r="O163" s="71"/>
      <c r="P163" s="197">
        <f>O163*H163</f>
        <v>0</v>
      </c>
      <c r="Q163" s="197">
        <v>1.54E-2</v>
      </c>
      <c r="R163" s="197">
        <f>Q163*H163</f>
        <v>2.0300280000000002</v>
      </c>
      <c r="S163" s="197">
        <v>0</v>
      </c>
      <c r="T163" s="19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148</v>
      </c>
      <c r="AT163" s="199" t="s">
        <v>144</v>
      </c>
      <c r="AU163" s="199" t="s">
        <v>86</v>
      </c>
      <c r="AY163" s="17" t="s">
        <v>141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84</v>
      </c>
      <c r="BK163" s="200">
        <f>ROUND(I163*H163,2)</f>
        <v>0</v>
      </c>
      <c r="BL163" s="17" t="s">
        <v>148</v>
      </c>
      <c r="BM163" s="199" t="s">
        <v>808</v>
      </c>
    </row>
    <row r="164" spans="1:65" s="2" customFormat="1" ht="24.2" customHeight="1">
      <c r="A164" s="34"/>
      <c r="B164" s="35"/>
      <c r="C164" s="187" t="s">
        <v>173</v>
      </c>
      <c r="D164" s="187" t="s">
        <v>144</v>
      </c>
      <c r="E164" s="188" t="s">
        <v>174</v>
      </c>
      <c r="F164" s="189" t="s">
        <v>175</v>
      </c>
      <c r="G164" s="190" t="s">
        <v>147</v>
      </c>
      <c r="H164" s="191">
        <v>131.82</v>
      </c>
      <c r="I164" s="192"/>
      <c r="J164" s="193">
        <f>ROUND(I164*H164,2)</f>
        <v>0</v>
      </c>
      <c r="K164" s="194"/>
      <c r="L164" s="39"/>
      <c r="M164" s="195" t="s">
        <v>1</v>
      </c>
      <c r="N164" s="196" t="s">
        <v>41</v>
      </c>
      <c r="O164" s="71"/>
      <c r="P164" s="197">
        <f>O164*H164</f>
        <v>0</v>
      </c>
      <c r="Q164" s="197">
        <v>7.9000000000000008E-3</v>
      </c>
      <c r="R164" s="197">
        <f>Q164*H164</f>
        <v>1.0413780000000001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148</v>
      </c>
      <c r="AT164" s="199" t="s">
        <v>144</v>
      </c>
      <c r="AU164" s="199" t="s">
        <v>86</v>
      </c>
      <c r="AY164" s="17" t="s">
        <v>141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84</v>
      </c>
      <c r="BK164" s="200">
        <f>ROUND(I164*H164,2)</f>
        <v>0</v>
      </c>
      <c r="BL164" s="17" t="s">
        <v>148</v>
      </c>
      <c r="BM164" s="199" t="s">
        <v>809</v>
      </c>
    </row>
    <row r="165" spans="1:65" s="2" customFormat="1" ht="24.2" customHeight="1">
      <c r="A165" s="34"/>
      <c r="B165" s="35"/>
      <c r="C165" s="187" t="s">
        <v>177</v>
      </c>
      <c r="D165" s="187" t="s">
        <v>144</v>
      </c>
      <c r="E165" s="188" t="s">
        <v>157</v>
      </c>
      <c r="F165" s="189" t="s">
        <v>158</v>
      </c>
      <c r="G165" s="190" t="s">
        <v>147</v>
      </c>
      <c r="H165" s="191">
        <v>36.685000000000002</v>
      </c>
      <c r="I165" s="192"/>
      <c r="J165" s="193">
        <f>ROUND(I165*H165,2)</f>
        <v>0</v>
      </c>
      <c r="K165" s="194"/>
      <c r="L165" s="39"/>
      <c r="M165" s="195" t="s">
        <v>1</v>
      </c>
      <c r="N165" s="196" t="s">
        <v>41</v>
      </c>
      <c r="O165" s="71"/>
      <c r="P165" s="197">
        <f>O165*H165</f>
        <v>0</v>
      </c>
      <c r="Q165" s="197">
        <v>2.5999999999999998E-4</v>
      </c>
      <c r="R165" s="197">
        <f>Q165*H165</f>
        <v>9.538099999999999E-3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148</v>
      </c>
      <c r="AT165" s="199" t="s">
        <v>144</v>
      </c>
      <c r="AU165" s="199" t="s">
        <v>86</v>
      </c>
      <c r="AY165" s="17" t="s">
        <v>141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84</v>
      </c>
      <c r="BK165" s="200">
        <f>ROUND(I165*H165,2)</f>
        <v>0</v>
      </c>
      <c r="BL165" s="17" t="s">
        <v>148</v>
      </c>
      <c r="BM165" s="199" t="s">
        <v>810</v>
      </c>
    </row>
    <row r="166" spans="1:65" s="2" customFormat="1" ht="24.2" customHeight="1">
      <c r="A166" s="34"/>
      <c r="B166" s="35"/>
      <c r="C166" s="187" t="s">
        <v>182</v>
      </c>
      <c r="D166" s="187" t="s">
        <v>144</v>
      </c>
      <c r="E166" s="188" t="s">
        <v>160</v>
      </c>
      <c r="F166" s="189" t="s">
        <v>161</v>
      </c>
      <c r="G166" s="190" t="s">
        <v>147</v>
      </c>
      <c r="H166" s="191">
        <v>36.685000000000002</v>
      </c>
      <c r="I166" s="192"/>
      <c r="J166" s="193">
        <f>ROUND(I166*H166,2)</f>
        <v>0</v>
      </c>
      <c r="K166" s="194"/>
      <c r="L166" s="39"/>
      <c r="M166" s="195" t="s">
        <v>1</v>
      </c>
      <c r="N166" s="196" t="s">
        <v>41</v>
      </c>
      <c r="O166" s="71"/>
      <c r="P166" s="197">
        <f>O166*H166</f>
        <v>0</v>
      </c>
      <c r="Q166" s="197">
        <v>3.0000000000000001E-3</v>
      </c>
      <c r="R166" s="197">
        <f>Q166*H166</f>
        <v>0.11005500000000001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148</v>
      </c>
      <c r="AT166" s="199" t="s">
        <v>144</v>
      </c>
      <c r="AU166" s="199" t="s">
        <v>86</v>
      </c>
      <c r="AY166" s="17" t="s">
        <v>141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84</v>
      </c>
      <c r="BK166" s="200">
        <f>ROUND(I166*H166,2)</f>
        <v>0</v>
      </c>
      <c r="BL166" s="17" t="s">
        <v>148</v>
      </c>
      <c r="BM166" s="199" t="s">
        <v>811</v>
      </c>
    </row>
    <row r="167" spans="1:65" s="13" customFormat="1">
      <c r="B167" s="201"/>
      <c r="C167" s="202"/>
      <c r="D167" s="203" t="s">
        <v>153</v>
      </c>
      <c r="E167" s="204" t="s">
        <v>1</v>
      </c>
      <c r="F167" s="205" t="s">
        <v>535</v>
      </c>
      <c r="G167" s="202"/>
      <c r="H167" s="204" t="s">
        <v>1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153</v>
      </c>
      <c r="AU167" s="211" t="s">
        <v>86</v>
      </c>
      <c r="AV167" s="13" t="s">
        <v>84</v>
      </c>
      <c r="AW167" s="13" t="s">
        <v>32</v>
      </c>
      <c r="AX167" s="13" t="s">
        <v>76</v>
      </c>
      <c r="AY167" s="211" t="s">
        <v>141</v>
      </c>
    </row>
    <row r="168" spans="1:65" s="13" customFormat="1">
      <c r="B168" s="201"/>
      <c r="C168" s="202"/>
      <c r="D168" s="203" t="s">
        <v>153</v>
      </c>
      <c r="E168" s="204" t="s">
        <v>1</v>
      </c>
      <c r="F168" s="205" t="s">
        <v>799</v>
      </c>
      <c r="G168" s="202"/>
      <c r="H168" s="204" t="s">
        <v>1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153</v>
      </c>
      <c r="AU168" s="211" t="s">
        <v>86</v>
      </c>
      <c r="AV168" s="13" t="s">
        <v>84</v>
      </c>
      <c r="AW168" s="13" t="s">
        <v>32</v>
      </c>
      <c r="AX168" s="13" t="s">
        <v>76</v>
      </c>
      <c r="AY168" s="211" t="s">
        <v>141</v>
      </c>
    </row>
    <row r="169" spans="1:65" s="14" customFormat="1">
      <c r="B169" s="212"/>
      <c r="C169" s="213"/>
      <c r="D169" s="203" t="s">
        <v>153</v>
      </c>
      <c r="E169" s="214" t="s">
        <v>1</v>
      </c>
      <c r="F169" s="215" t="s">
        <v>800</v>
      </c>
      <c r="G169" s="213"/>
      <c r="H169" s="216">
        <v>56.68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153</v>
      </c>
      <c r="AU169" s="222" t="s">
        <v>86</v>
      </c>
      <c r="AV169" s="14" t="s">
        <v>86</v>
      </c>
      <c r="AW169" s="14" t="s">
        <v>32</v>
      </c>
      <c r="AX169" s="14" t="s">
        <v>76</v>
      </c>
      <c r="AY169" s="222" t="s">
        <v>141</v>
      </c>
    </row>
    <row r="170" spans="1:65" s="14" customFormat="1">
      <c r="B170" s="212"/>
      <c r="C170" s="213"/>
      <c r="D170" s="203" t="s">
        <v>153</v>
      </c>
      <c r="E170" s="214" t="s">
        <v>1</v>
      </c>
      <c r="F170" s="215" t="s">
        <v>538</v>
      </c>
      <c r="G170" s="213"/>
      <c r="H170" s="216">
        <v>-1.8</v>
      </c>
      <c r="I170" s="217"/>
      <c r="J170" s="213"/>
      <c r="K170" s="213"/>
      <c r="L170" s="218"/>
      <c r="M170" s="219"/>
      <c r="N170" s="220"/>
      <c r="O170" s="220"/>
      <c r="P170" s="220"/>
      <c r="Q170" s="220"/>
      <c r="R170" s="220"/>
      <c r="S170" s="220"/>
      <c r="T170" s="221"/>
      <c r="AT170" s="222" t="s">
        <v>153</v>
      </c>
      <c r="AU170" s="222" t="s">
        <v>86</v>
      </c>
      <c r="AV170" s="14" t="s">
        <v>86</v>
      </c>
      <c r="AW170" s="14" t="s">
        <v>32</v>
      </c>
      <c r="AX170" s="14" t="s">
        <v>76</v>
      </c>
      <c r="AY170" s="222" t="s">
        <v>141</v>
      </c>
    </row>
    <row r="171" spans="1:65" s="14" customFormat="1">
      <c r="B171" s="212"/>
      <c r="C171" s="213"/>
      <c r="D171" s="203" t="s">
        <v>153</v>
      </c>
      <c r="E171" s="214" t="s">
        <v>1</v>
      </c>
      <c r="F171" s="215" t="s">
        <v>801</v>
      </c>
      <c r="G171" s="213"/>
      <c r="H171" s="216">
        <v>-3.6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153</v>
      </c>
      <c r="AU171" s="222" t="s">
        <v>86</v>
      </c>
      <c r="AV171" s="14" t="s">
        <v>86</v>
      </c>
      <c r="AW171" s="14" t="s">
        <v>32</v>
      </c>
      <c r="AX171" s="14" t="s">
        <v>76</v>
      </c>
      <c r="AY171" s="222" t="s">
        <v>141</v>
      </c>
    </row>
    <row r="172" spans="1:65" s="13" customFormat="1">
      <c r="B172" s="201"/>
      <c r="C172" s="202"/>
      <c r="D172" s="203" t="s">
        <v>153</v>
      </c>
      <c r="E172" s="204" t="s">
        <v>1</v>
      </c>
      <c r="F172" s="205" t="s">
        <v>802</v>
      </c>
      <c r="G172" s="202"/>
      <c r="H172" s="204" t="s">
        <v>1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153</v>
      </c>
      <c r="AU172" s="211" t="s">
        <v>86</v>
      </c>
      <c r="AV172" s="13" t="s">
        <v>84</v>
      </c>
      <c r="AW172" s="13" t="s">
        <v>32</v>
      </c>
      <c r="AX172" s="13" t="s">
        <v>76</v>
      </c>
      <c r="AY172" s="211" t="s">
        <v>141</v>
      </c>
    </row>
    <row r="173" spans="1:65" s="14" customFormat="1">
      <c r="B173" s="212"/>
      <c r="C173" s="213"/>
      <c r="D173" s="203" t="s">
        <v>153</v>
      </c>
      <c r="E173" s="214" t="s">
        <v>1</v>
      </c>
      <c r="F173" s="215" t="s">
        <v>803</v>
      </c>
      <c r="G173" s="213"/>
      <c r="H173" s="216">
        <v>65.78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153</v>
      </c>
      <c r="AU173" s="222" t="s">
        <v>86</v>
      </c>
      <c r="AV173" s="14" t="s">
        <v>86</v>
      </c>
      <c r="AW173" s="14" t="s">
        <v>32</v>
      </c>
      <c r="AX173" s="14" t="s">
        <v>76</v>
      </c>
      <c r="AY173" s="222" t="s">
        <v>141</v>
      </c>
    </row>
    <row r="174" spans="1:65" s="14" customFormat="1">
      <c r="B174" s="212"/>
      <c r="C174" s="213"/>
      <c r="D174" s="203" t="s">
        <v>153</v>
      </c>
      <c r="E174" s="214" t="s">
        <v>1</v>
      </c>
      <c r="F174" s="215" t="s">
        <v>538</v>
      </c>
      <c r="G174" s="213"/>
      <c r="H174" s="216">
        <v>-1.8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153</v>
      </c>
      <c r="AU174" s="222" t="s">
        <v>86</v>
      </c>
      <c r="AV174" s="14" t="s">
        <v>86</v>
      </c>
      <c r="AW174" s="14" t="s">
        <v>32</v>
      </c>
      <c r="AX174" s="14" t="s">
        <v>76</v>
      </c>
      <c r="AY174" s="222" t="s">
        <v>141</v>
      </c>
    </row>
    <row r="175" spans="1:65" s="14" customFormat="1">
      <c r="B175" s="212"/>
      <c r="C175" s="213"/>
      <c r="D175" s="203" t="s">
        <v>153</v>
      </c>
      <c r="E175" s="214" t="s">
        <v>1</v>
      </c>
      <c r="F175" s="215" t="s">
        <v>804</v>
      </c>
      <c r="G175" s="213"/>
      <c r="H175" s="216">
        <v>-1.8</v>
      </c>
      <c r="I175" s="217"/>
      <c r="J175" s="213"/>
      <c r="K175" s="213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153</v>
      </c>
      <c r="AU175" s="222" t="s">
        <v>86</v>
      </c>
      <c r="AV175" s="14" t="s">
        <v>86</v>
      </c>
      <c r="AW175" s="14" t="s">
        <v>32</v>
      </c>
      <c r="AX175" s="14" t="s">
        <v>76</v>
      </c>
      <c r="AY175" s="222" t="s">
        <v>141</v>
      </c>
    </row>
    <row r="176" spans="1:65" s="13" customFormat="1">
      <c r="B176" s="201"/>
      <c r="C176" s="202"/>
      <c r="D176" s="203" t="s">
        <v>153</v>
      </c>
      <c r="E176" s="204" t="s">
        <v>1</v>
      </c>
      <c r="F176" s="205" t="s">
        <v>805</v>
      </c>
      <c r="G176" s="202"/>
      <c r="H176" s="204" t="s">
        <v>1</v>
      </c>
      <c r="I176" s="206"/>
      <c r="J176" s="202"/>
      <c r="K176" s="202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153</v>
      </c>
      <c r="AU176" s="211" t="s">
        <v>86</v>
      </c>
      <c r="AV176" s="13" t="s">
        <v>84</v>
      </c>
      <c r="AW176" s="13" t="s">
        <v>32</v>
      </c>
      <c r="AX176" s="13" t="s">
        <v>76</v>
      </c>
      <c r="AY176" s="211" t="s">
        <v>141</v>
      </c>
    </row>
    <row r="177" spans="1:65" s="14" customFormat="1">
      <c r="B177" s="212"/>
      <c r="C177" s="213"/>
      <c r="D177" s="203" t="s">
        <v>153</v>
      </c>
      <c r="E177" s="214" t="s">
        <v>1</v>
      </c>
      <c r="F177" s="215" t="s">
        <v>806</v>
      </c>
      <c r="G177" s="213"/>
      <c r="H177" s="216">
        <v>19.760000000000002</v>
      </c>
      <c r="I177" s="217"/>
      <c r="J177" s="213"/>
      <c r="K177" s="213"/>
      <c r="L177" s="218"/>
      <c r="M177" s="219"/>
      <c r="N177" s="220"/>
      <c r="O177" s="220"/>
      <c r="P177" s="220"/>
      <c r="Q177" s="220"/>
      <c r="R177" s="220"/>
      <c r="S177" s="220"/>
      <c r="T177" s="221"/>
      <c r="AT177" s="222" t="s">
        <v>153</v>
      </c>
      <c r="AU177" s="222" t="s">
        <v>86</v>
      </c>
      <c r="AV177" s="14" t="s">
        <v>86</v>
      </c>
      <c r="AW177" s="14" t="s">
        <v>32</v>
      </c>
      <c r="AX177" s="14" t="s">
        <v>76</v>
      </c>
      <c r="AY177" s="222" t="s">
        <v>141</v>
      </c>
    </row>
    <row r="178" spans="1:65" s="14" customFormat="1">
      <c r="B178" s="212"/>
      <c r="C178" s="213"/>
      <c r="D178" s="203" t="s">
        <v>153</v>
      </c>
      <c r="E178" s="214" t="s">
        <v>1</v>
      </c>
      <c r="F178" s="215" t="s">
        <v>807</v>
      </c>
      <c r="G178" s="213"/>
      <c r="H178" s="216">
        <v>-1.4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153</v>
      </c>
      <c r="AU178" s="222" t="s">
        <v>86</v>
      </c>
      <c r="AV178" s="14" t="s">
        <v>86</v>
      </c>
      <c r="AW178" s="14" t="s">
        <v>32</v>
      </c>
      <c r="AX178" s="14" t="s">
        <v>76</v>
      </c>
      <c r="AY178" s="222" t="s">
        <v>141</v>
      </c>
    </row>
    <row r="179" spans="1:65" s="13" customFormat="1">
      <c r="B179" s="201"/>
      <c r="C179" s="202"/>
      <c r="D179" s="203" t="s">
        <v>153</v>
      </c>
      <c r="E179" s="204" t="s">
        <v>1</v>
      </c>
      <c r="F179" s="205" t="s">
        <v>541</v>
      </c>
      <c r="G179" s="202"/>
      <c r="H179" s="204" t="s">
        <v>1</v>
      </c>
      <c r="I179" s="206"/>
      <c r="J179" s="202"/>
      <c r="K179" s="202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153</v>
      </c>
      <c r="AU179" s="211" t="s">
        <v>86</v>
      </c>
      <c r="AV179" s="13" t="s">
        <v>84</v>
      </c>
      <c r="AW179" s="13" t="s">
        <v>32</v>
      </c>
      <c r="AX179" s="13" t="s">
        <v>76</v>
      </c>
      <c r="AY179" s="211" t="s">
        <v>141</v>
      </c>
    </row>
    <row r="180" spans="1:65" s="14" customFormat="1">
      <c r="B180" s="212"/>
      <c r="C180" s="213"/>
      <c r="D180" s="203" t="s">
        <v>153</v>
      </c>
      <c r="E180" s="214" t="s">
        <v>1</v>
      </c>
      <c r="F180" s="215" t="s">
        <v>812</v>
      </c>
      <c r="G180" s="213"/>
      <c r="H180" s="216">
        <v>-95.135000000000005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153</v>
      </c>
      <c r="AU180" s="222" t="s">
        <v>86</v>
      </c>
      <c r="AV180" s="14" t="s">
        <v>86</v>
      </c>
      <c r="AW180" s="14" t="s">
        <v>32</v>
      </c>
      <c r="AX180" s="14" t="s">
        <v>76</v>
      </c>
      <c r="AY180" s="222" t="s">
        <v>141</v>
      </c>
    </row>
    <row r="181" spans="1:65" s="15" customFormat="1">
      <c r="B181" s="223"/>
      <c r="C181" s="224"/>
      <c r="D181" s="203" t="s">
        <v>153</v>
      </c>
      <c r="E181" s="225" t="s">
        <v>1</v>
      </c>
      <c r="F181" s="226" t="s">
        <v>212</v>
      </c>
      <c r="G181" s="224"/>
      <c r="H181" s="227">
        <v>36.685000000000002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153</v>
      </c>
      <c r="AU181" s="233" t="s">
        <v>86</v>
      </c>
      <c r="AV181" s="15" t="s">
        <v>148</v>
      </c>
      <c r="AW181" s="15" t="s">
        <v>32</v>
      </c>
      <c r="AX181" s="15" t="s">
        <v>84</v>
      </c>
      <c r="AY181" s="233" t="s">
        <v>141</v>
      </c>
    </row>
    <row r="182" spans="1:65" s="2" customFormat="1" ht="16.5" customHeight="1">
      <c r="A182" s="34"/>
      <c r="B182" s="35"/>
      <c r="C182" s="187" t="s">
        <v>187</v>
      </c>
      <c r="D182" s="187" t="s">
        <v>144</v>
      </c>
      <c r="E182" s="188" t="s">
        <v>813</v>
      </c>
      <c r="F182" s="189" t="s">
        <v>814</v>
      </c>
      <c r="G182" s="190" t="s">
        <v>147</v>
      </c>
      <c r="H182" s="191">
        <v>1.125</v>
      </c>
      <c r="I182" s="192"/>
      <c r="J182" s="193">
        <f>ROUND(I182*H182,2)</f>
        <v>0</v>
      </c>
      <c r="K182" s="194"/>
      <c r="L182" s="39"/>
      <c r="M182" s="195" t="s">
        <v>1</v>
      </c>
      <c r="N182" s="196" t="s">
        <v>41</v>
      </c>
      <c r="O182" s="71"/>
      <c r="P182" s="197">
        <f>O182*H182</f>
        <v>0</v>
      </c>
      <c r="Q182" s="197">
        <v>8.4999999999999995E-4</v>
      </c>
      <c r="R182" s="197">
        <f>Q182*H182</f>
        <v>9.5624999999999996E-4</v>
      </c>
      <c r="S182" s="197">
        <v>0</v>
      </c>
      <c r="T182" s="19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148</v>
      </c>
      <c r="AT182" s="199" t="s">
        <v>144</v>
      </c>
      <c r="AU182" s="199" t="s">
        <v>86</v>
      </c>
      <c r="AY182" s="17" t="s">
        <v>141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84</v>
      </c>
      <c r="BK182" s="200">
        <f>ROUND(I182*H182,2)</f>
        <v>0</v>
      </c>
      <c r="BL182" s="17" t="s">
        <v>148</v>
      </c>
      <c r="BM182" s="199" t="s">
        <v>815</v>
      </c>
    </row>
    <row r="183" spans="1:65" s="14" customFormat="1">
      <c r="B183" s="212"/>
      <c r="C183" s="213"/>
      <c r="D183" s="203" t="s">
        <v>153</v>
      </c>
      <c r="E183" s="214" t="s">
        <v>1</v>
      </c>
      <c r="F183" s="215" t="s">
        <v>816</v>
      </c>
      <c r="G183" s="213"/>
      <c r="H183" s="216">
        <v>1.125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153</v>
      </c>
      <c r="AU183" s="222" t="s">
        <v>86</v>
      </c>
      <c r="AV183" s="14" t="s">
        <v>86</v>
      </c>
      <c r="AW183" s="14" t="s">
        <v>32</v>
      </c>
      <c r="AX183" s="14" t="s">
        <v>84</v>
      </c>
      <c r="AY183" s="222" t="s">
        <v>141</v>
      </c>
    </row>
    <row r="184" spans="1:65" s="2" customFormat="1" ht="24.2" customHeight="1">
      <c r="A184" s="34"/>
      <c r="B184" s="35"/>
      <c r="C184" s="187" t="s">
        <v>191</v>
      </c>
      <c r="D184" s="187" t="s">
        <v>144</v>
      </c>
      <c r="E184" s="188" t="s">
        <v>178</v>
      </c>
      <c r="F184" s="189" t="s">
        <v>179</v>
      </c>
      <c r="G184" s="190" t="s">
        <v>147</v>
      </c>
      <c r="H184" s="191">
        <v>5.4</v>
      </c>
      <c r="I184" s="192"/>
      <c r="J184" s="193">
        <f>ROUND(I184*H184,2)</f>
        <v>0</v>
      </c>
      <c r="K184" s="194"/>
      <c r="L184" s="39"/>
      <c r="M184" s="195" t="s">
        <v>1</v>
      </c>
      <c r="N184" s="196" t="s">
        <v>41</v>
      </c>
      <c r="O184" s="71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148</v>
      </c>
      <c r="AT184" s="199" t="s">
        <v>144</v>
      </c>
      <c r="AU184" s="199" t="s">
        <v>86</v>
      </c>
      <c r="AY184" s="17" t="s">
        <v>141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7" t="s">
        <v>84</v>
      </c>
      <c r="BK184" s="200">
        <f>ROUND(I184*H184,2)</f>
        <v>0</v>
      </c>
      <c r="BL184" s="17" t="s">
        <v>148</v>
      </c>
      <c r="BM184" s="199" t="s">
        <v>817</v>
      </c>
    </row>
    <row r="185" spans="1:65" s="14" customFormat="1">
      <c r="B185" s="212"/>
      <c r="C185" s="213"/>
      <c r="D185" s="203" t="s">
        <v>153</v>
      </c>
      <c r="E185" s="214" t="s">
        <v>1</v>
      </c>
      <c r="F185" s="215" t="s">
        <v>818</v>
      </c>
      <c r="G185" s="213"/>
      <c r="H185" s="216">
        <v>5.4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153</v>
      </c>
      <c r="AU185" s="222" t="s">
        <v>86</v>
      </c>
      <c r="AV185" s="14" t="s">
        <v>86</v>
      </c>
      <c r="AW185" s="14" t="s">
        <v>32</v>
      </c>
      <c r="AX185" s="14" t="s">
        <v>84</v>
      </c>
      <c r="AY185" s="222" t="s">
        <v>141</v>
      </c>
    </row>
    <row r="186" spans="1:65" s="2" customFormat="1" ht="24.2" customHeight="1">
      <c r="A186" s="34"/>
      <c r="B186" s="35"/>
      <c r="C186" s="187" t="s">
        <v>196</v>
      </c>
      <c r="D186" s="187" t="s">
        <v>144</v>
      </c>
      <c r="E186" s="188" t="s">
        <v>183</v>
      </c>
      <c r="F186" s="189" t="s">
        <v>184</v>
      </c>
      <c r="G186" s="190" t="s">
        <v>185</v>
      </c>
      <c r="H186" s="191">
        <v>90</v>
      </c>
      <c r="I186" s="192"/>
      <c r="J186" s="193">
        <f>ROUND(I186*H186,2)</f>
        <v>0</v>
      </c>
      <c r="K186" s="194"/>
      <c r="L186" s="39"/>
      <c r="M186" s="195" t="s">
        <v>1</v>
      </c>
      <c r="N186" s="196" t="s">
        <v>41</v>
      </c>
      <c r="O186" s="71"/>
      <c r="P186" s="197">
        <f>O186*H186</f>
        <v>0</v>
      </c>
      <c r="Q186" s="197">
        <v>1.5E-3</v>
      </c>
      <c r="R186" s="197">
        <f>Q186*H186</f>
        <v>0.13500000000000001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148</v>
      </c>
      <c r="AT186" s="199" t="s">
        <v>144</v>
      </c>
      <c r="AU186" s="199" t="s">
        <v>86</v>
      </c>
      <c r="AY186" s="17" t="s">
        <v>141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84</v>
      </c>
      <c r="BK186" s="200">
        <f>ROUND(I186*H186,2)</f>
        <v>0</v>
      </c>
      <c r="BL186" s="17" t="s">
        <v>148</v>
      </c>
      <c r="BM186" s="199" t="s">
        <v>819</v>
      </c>
    </row>
    <row r="187" spans="1:65" s="2" customFormat="1" ht="24.2" customHeight="1">
      <c r="A187" s="34"/>
      <c r="B187" s="35"/>
      <c r="C187" s="187" t="s">
        <v>200</v>
      </c>
      <c r="D187" s="187" t="s">
        <v>144</v>
      </c>
      <c r="E187" s="188" t="s">
        <v>192</v>
      </c>
      <c r="F187" s="189" t="s">
        <v>193</v>
      </c>
      <c r="G187" s="190" t="s">
        <v>147</v>
      </c>
      <c r="H187" s="191">
        <v>23.7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41</v>
      </c>
      <c r="O187" s="71"/>
      <c r="P187" s="197">
        <f>O187*H187</f>
        <v>0</v>
      </c>
      <c r="Q187" s="197">
        <v>3.0599999999999999E-2</v>
      </c>
      <c r="R187" s="197">
        <f>Q187*H187</f>
        <v>0.72521999999999998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148</v>
      </c>
      <c r="AT187" s="199" t="s">
        <v>144</v>
      </c>
      <c r="AU187" s="199" t="s">
        <v>86</v>
      </c>
      <c r="AY187" s="17" t="s">
        <v>141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84</v>
      </c>
      <c r="BK187" s="200">
        <f>ROUND(I187*H187,2)</f>
        <v>0</v>
      </c>
      <c r="BL187" s="17" t="s">
        <v>148</v>
      </c>
      <c r="BM187" s="199" t="s">
        <v>820</v>
      </c>
    </row>
    <row r="188" spans="1:65" s="13" customFormat="1">
      <c r="B188" s="201"/>
      <c r="C188" s="202"/>
      <c r="D188" s="203" t="s">
        <v>153</v>
      </c>
      <c r="E188" s="204" t="s">
        <v>1</v>
      </c>
      <c r="F188" s="205" t="s">
        <v>799</v>
      </c>
      <c r="G188" s="202"/>
      <c r="H188" s="204" t="s">
        <v>1</v>
      </c>
      <c r="I188" s="206"/>
      <c r="J188" s="202"/>
      <c r="K188" s="202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153</v>
      </c>
      <c r="AU188" s="211" t="s">
        <v>86</v>
      </c>
      <c r="AV188" s="13" t="s">
        <v>84</v>
      </c>
      <c r="AW188" s="13" t="s">
        <v>32</v>
      </c>
      <c r="AX188" s="13" t="s">
        <v>76</v>
      </c>
      <c r="AY188" s="211" t="s">
        <v>141</v>
      </c>
    </row>
    <row r="189" spans="1:65" s="14" customFormat="1">
      <c r="B189" s="212"/>
      <c r="C189" s="213"/>
      <c r="D189" s="203" t="s">
        <v>153</v>
      </c>
      <c r="E189" s="214" t="s">
        <v>1</v>
      </c>
      <c r="F189" s="215" t="s">
        <v>821</v>
      </c>
      <c r="G189" s="213"/>
      <c r="H189" s="216">
        <v>10.1</v>
      </c>
      <c r="I189" s="217"/>
      <c r="J189" s="213"/>
      <c r="K189" s="213"/>
      <c r="L189" s="218"/>
      <c r="M189" s="219"/>
      <c r="N189" s="220"/>
      <c r="O189" s="220"/>
      <c r="P189" s="220"/>
      <c r="Q189" s="220"/>
      <c r="R189" s="220"/>
      <c r="S189" s="220"/>
      <c r="T189" s="221"/>
      <c r="AT189" s="222" t="s">
        <v>153</v>
      </c>
      <c r="AU189" s="222" t="s">
        <v>86</v>
      </c>
      <c r="AV189" s="14" t="s">
        <v>86</v>
      </c>
      <c r="AW189" s="14" t="s">
        <v>32</v>
      </c>
      <c r="AX189" s="14" t="s">
        <v>76</v>
      </c>
      <c r="AY189" s="222" t="s">
        <v>141</v>
      </c>
    </row>
    <row r="190" spans="1:65" s="13" customFormat="1">
      <c r="B190" s="201"/>
      <c r="C190" s="202"/>
      <c r="D190" s="203" t="s">
        <v>153</v>
      </c>
      <c r="E190" s="204" t="s">
        <v>1</v>
      </c>
      <c r="F190" s="205" t="s">
        <v>802</v>
      </c>
      <c r="G190" s="202"/>
      <c r="H190" s="204" t="s">
        <v>1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153</v>
      </c>
      <c r="AU190" s="211" t="s">
        <v>86</v>
      </c>
      <c r="AV190" s="13" t="s">
        <v>84</v>
      </c>
      <c r="AW190" s="13" t="s">
        <v>32</v>
      </c>
      <c r="AX190" s="13" t="s">
        <v>76</v>
      </c>
      <c r="AY190" s="211" t="s">
        <v>141</v>
      </c>
    </row>
    <row r="191" spans="1:65" s="14" customFormat="1">
      <c r="B191" s="212"/>
      <c r="C191" s="213"/>
      <c r="D191" s="203" t="s">
        <v>153</v>
      </c>
      <c r="E191" s="214" t="s">
        <v>1</v>
      </c>
      <c r="F191" s="215" t="s">
        <v>822</v>
      </c>
      <c r="G191" s="213"/>
      <c r="H191" s="216">
        <v>11.1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153</v>
      </c>
      <c r="AU191" s="222" t="s">
        <v>86</v>
      </c>
      <c r="AV191" s="14" t="s">
        <v>86</v>
      </c>
      <c r="AW191" s="14" t="s">
        <v>32</v>
      </c>
      <c r="AX191" s="14" t="s">
        <v>76</v>
      </c>
      <c r="AY191" s="222" t="s">
        <v>141</v>
      </c>
    </row>
    <row r="192" spans="1:65" s="13" customFormat="1">
      <c r="B192" s="201"/>
      <c r="C192" s="202"/>
      <c r="D192" s="203" t="s">
        <v>153</v>
      </c>
      <c r="E192" s="204" t="s">
        <v>1</v>
      </c>
      <c r="F192" s="205" t="s">
        <v>805</v>
      </c>
      <c r="G192" s="202"/>
      <c r="H192" s="204" t="s">
        <v>1</v>
      </c>
      <c r="I192" s="206"/>
      <c r="J192" s="202"/>
      <c r="K192" s="202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153</v>
      </c>
      <c r="AU192" s="211" t="s">
        <v>86</v>
      </c>
      <c r="AV192" s="13" t="s">
        <v>84</v>
      </c>
      <c r="AW192" s="13" t="s">
        <v>32</v>
      </c>
      <c r="AX192" s="13" t="s">
        <v>76</v>
      </c>
      <c r="AY192" s="211" t="s">
        <v>141</v>
      </c>
    </row>
    <row r="193" spans="1:65" s="14" customFormat="1">
      <c r="B193" s="212"/>
      <c r="C193" s="213"/>
      <c r="D193" s="203" t="s">
        <v>153</v>
      </c>
      <c r="E193" s="214" t="s">
        <v>1</v>
      </c>
      <c r="F193" s="215" t="s">
        <v>823</v>
      </c>
      <c r="G193" s="213"/>
      <c r="H193" s="216">
        <v>2.5</v>
      </c>
      <c r="I193" s="217"/>
      <c r="J193" s="213"/>
      <c r="K193" s="213"/>
      <c r="L193" s="218"/>
      <c r="M193" s="219"/>
      <c r="N193" s="220"/>
      <c r="O193" s="220"/>
      <c r="P193" s="220"/>
      <c r="Q193" s="220"/>
      <c r="R193" s="220"/>
      <c r="S193" s="220"/>
      <c r="T193" s="221"/>
      <c r="AT193" s="222" t="s">
        <v>153</v>
      </c>
      <c r="AU193" s="222" t="s">
        <v>86</v>
      </c>
      <c r="AV193" s="14" t="s">
        <v>86</v>
      </c>
      <c r="AW193" s="14" t="s">
        <v>32</v>
      </c>
      <c r="AX193" s="14" t="s">
        <v>76</v>
      </c>
      <c r="AY193" s="222" t="s">
        <v>141</v>
      </c>
    </row>
    <row r="194" spans="1:65" s="15" customFormat="1">
      <c r="B194" s="223"/>
      <c r="C194" s="224"/>
      <c r="D194" s="203" t="s">
        <v>153</v>
      </c>
      <c r="E194" s="225" t="s">
        <v>1</v>
      </c>
      <c r="F194" s="226" t="s">
        <v>212</v>
      </c>
      <c r="G194" s="224"/>
      <c r="H194" s="227">
        <v>23.7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AT194" s="233" t="s">
        <v>153</v>
      </c>
      <c r="AU194" s="233" t="s">
        <v>86</v>
      </c>
      <c r="AV194" s="15" t="s">
        <v>148</v>
      </c>
      <c r="AW194" s="15" t="s">
        <v>32</v>
      </c>
      <c r="AX194" s="15" t="s">
        <v>84</v>
      </c>
      <c r="AY194" s="233" t="s">
        <v>141</v>
      </c>
    </row>
    <row r="195" spans="1:65" s="12" customFormat="1" ht="22.9" customHeight="1">
      <c r="B195" s="171"/>
      <c r="C195" s="172"/>
      <c r="D195" s="173" t="s">
        <v>75</v>
      </c>
      <c r="E195" s="185" t="s">
        <v>182</v>
      </c>
      <c r="F195" s="185" t="s">
        <v>195</v>
      </c>
      <c r="G195" s="172"/>
      <c r="H195" s="172"/>
      <c r="I195" s="175"/>
      <c r="J195" s="186">
        <f>BK195</f>
        <v>0</v>
      </c>
      <c r="K195" s="172"/>
      <c r="L195" s="177"/>
      <c r="M195" s="178"/>
      <c r="N195" s="179"/>
      <c r="O195" s="179"/>
      <c r="P195" s="180">
        <f>SUM(P196:P238)</f>
        <v>0</v>
      </c>
      <c r="Q195" s="179"/>
      <c r="R195" s="180">
        <f>SUM(R196:R238)</f>
        <v>8.0289999999999997E-3</v>
      </c>
      <c r="S195" s="179"/>
      <c r="T195" s="181">
        <f>SUM(T196:T238)</f>
        <v>6.28383</v>
      </c>
      <c r="AR195" s="182" t="s">
        <v>84</v>
      </c>
      <c r="AT195" s="183" t="s">
        <v>75</v>
      </c>
      <c r="AU195" s="183" t="s">
        <v>84</v>
      </c>
      <c r="AY195" s="182" t="s">
        <v>141</v>
      </c>
      <c r="BK195" s="184">
        <f>SUM(BK196:BK238)</f>
        <v>0</v>
      </c>
    </row>
    <row r="196" spans="1:65" s="2" customFormat="1" ht="33" customHeight="1">
      <c r="A196" s="34"/>
      <c r="B196" s="35"/>
      <c r="C196" s="187" t="s">
        <v>205</v>
      </c>
      <c r="D196" s="187" t="s">
        <v>144</v>
      </c>
      <c r="E196" s="188" t="s">
        <v>197</v>
      </c>
      <c r="F196" s="189" t="s">
        <v>198</v>
      </c>
      <c r="G196" s="190" t="s">
        <v>147</v>
      </c>
      <c r="H196" s="191">
        <v>23.7</v>
      </c>
      <c r="I196" s="192"/>
      <c r="J196" s="193">
        <f>ROUND(I196*H196,2)</f>
        <v>0</v>
      </c>
      <c r="K196" s="194"/>
      <c r="L196" s="39"/>
      <c r="M196" s="195" t="s">
        <v>1</v>
      </c>
      <c r="N196" s="196" t="s">
        <v>41</v>
      </c>
      <c r="O196" s="71"/>
      <c r="P196" s="197">
        <f>O196*H196</f>
        <v>0</v>
      </c>
      <c r="Q196" s="197">
        <v>1.2999999999999999E-4</v>
      </c>
      <c r="R196" s="197">
        <f>Q196*H196</f>
        <v>3.0809999999999995E-3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148</v>
      </c>
      <c r="AT196" s="199" t="s">
        <v>144</v>
      </c>
      <c r="AU196" s="199" t="s">
        <v>86</v>
      </c>
      <c r="AY196" s="17" t="s">
        <v>141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84</v>
      </c>
      <c r="BK196" s="200">
        <f>ROUND(I196*H196,2)</f>
        <v>0</v>
      </c>
      <c r="BL196" s="17" t="s">
        <v>148</v>
      </c>
      <c r="BM196" s="199" t="s">
        <v>824</v>
      </c>
    </row>
    <row r="197" spans="1:65" s="13" customFormat="1">
      <c r="B197" s="201"/>
      <c r="C197" s="202"/>
      <c r="D197" s="203" t="s">
        <v>153</v>
      </c>
      <c r="E197" s="204" t="s">
        <v>1</v>
      </c>
      <c r="F197" s="205" t="s">
        <v>799</v>
      </c>
      <c r="G197" s="202"/>
      <c r="H197" s="204" t="s">
        <v>1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153</v>
      </c>
      <c r="AU197" s="211" t="s">
        <v>86</v>
      </c>
      <c r="AV197" s="13" t="s">
        <v>84</v>
      </c>
      <c r="AW197" s="13" t="s">
        <v>32</v>
      </c>
      <c r="AX197" s="13" t="s">
        <v>76</v>
      </c>
      <c r="AY197" s="211" t="s">
        <v>141</v>
      </c>
    </row>
    <row r="198" spans="1:65" s="14" customFormat="1">
      <c r="B198" s="212"/>
      <c r="C198" s="213"/>
      <c r="D198" s="203" t="s">
        <v>153</v>
      </c>
      <c r="E198" s="214" t="s">
        <v>1</v>
      </c>
      <c r="F198" s="215" t="s">
        <v>821</v>
      </c>
      <c r="G198" s="213"/>
      <c r="H198" s="216">
        <v>10.1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153</v>
      </c>
      <c r="AU198" s="222" t="s">
        <v>86</v>
      </c>
      <c r="AV198" s="14" t="s">
        <v>86</v>
      </c>
      <c r="AW198" s="14" t="s">
        <v>32</v>
      </c>
      <c r="AX198" s="14" t="s">
        <v>76</v>
      </c>
      <c r="AY198" s="222" t="s">
        <v>141</v>
      </c>
    </row>
    <row r="199" spans="1:65" s="13" customFormat="1">
      <c r="B199" s="201"/>
      <c r="C199" s="202"/>
      <c r="D199" s="203" t="s">
        <v>153</v>
      </c>
      <c r="E199" s="204" t="s">
        <v>1</v>
      </c>
      <c r="F199" s="205" t="s">
        <v>802</v>
      </c>
      <c r="G199" s="202"/>
      <c r="H199" s="204" t="s">
        <v>1</v>
      </c>
      <c r="I199" s="206"/>
      <c r="J199" s="202"/>
      <c r="K199" s="202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153</v>
      </c>
      <c r="AU199" s="211" t="s">
        <v>86</v>
      </c>
      <c r="AV199" s="13" t="s">
        <v>84</v>
      </c>
      <c r="AW199" s="13" t="s">
        <v>32</v>
      </c>
      <c r="AX199" s="13" t="s">
        <v>76</v>
      </c>
      <c r="AY199" s="211" t="s">
        <v>141</v>
      </c>
    </row>
    <row r="200" spans="1:65" s="14" customFormat="1">
      <c r="B200" s="212"/>
      <c r="C200" s="213"/>
      <c r="D200" s="203" t="s">
        <v>153</v>
      </c>
      <c r="E200" s="214" t="s">
        <v>1</v>
      </c>
      <c r="F200" s="215" t="s">
        <v>822</v>
      </c>
      <c r="G200" s="213"/>
      <c r="H200" s="216">
        <v>11.1</v>
      </c>
      <c r="I200" s="217"/>
      <c r="J200" s="213"/>
      <c r="K200" s="213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153</v>
      </c>
      <c r="AU200" s="222" t="s">
        <v>86</v>
      </c>
      <c r="AV200" s="14" t="s">
        <v>86</v>
      </c>
      <c r="AW200" s="14" t="s">
        <v>32</v>
      </c>
      <c r="AX200" s="14" t="s">
        <v>76</v>
      </c>
      <c r="AY200" s="222" t="s">
        <v>141</v>
      </c>
    </row>
    <row r="201" spans="1:65" s="13" customFormat="1">
      <c r="B201" s="201"/>
      <c r="C201" s="202"/>
      <c r="D201" s="203" t="s">
        <v>153</v>
      </c>
      <c r="E201" s="204" t="s">
        <v>1</v>
      </c>
      <c r="F201" s="205" t="s">
        <v>805</v>
      </c>
      <c r="G201" s="202"/>
      <c r="H201" s="204" t="s">
        <v>1</v>
      </c>
      <c r="I201" s="206"/>
      <c r="J201" s="202"/>
      <c r="K201" s="202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153</v>
      </c>
      <c r="AU201" s="211" t="s">
        <v>86</v>
      </c>
      <c r="AV201" s="13" t="s">
        <v>84</v>
      </c>
      <c r="AW201" s="13" t="s">
        <v>32</v>
      </c>
      <c r="AX201" s="13" t="s">
        <v>76</v>
      </c>
      <c r="AY201" s="211" t="s">
        <v>141</v>
      </c>
    </row>
    <row r="202" spans="1:65" s="14" customFormat="1">
      <c r="B202" s="212"/>
      <c r="C202" s="213"/>
      <c r="D202" s="203" t="s">
        <v>153</v>
      </c>
      <c r="E202" s="214" t="s">
        <v>1</v>
      </c>
      <c r="F202" s="215" t="s">
        <v>823</v>
      </c>
      <c r="G202" s="213"/>
      <c r="H202" s="216">
        <v>2.5</v>
      </c>
      <c r="I202" s="217"/>
      <c r="J202" s="213"/>
      <c r="K202" s="213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153</v>
      </c>
      <c r="AU202" s="222" t="s">
        <v>86</v>
      </c>
      <c r="AV202" s="14" t="s">
        <v>86</v>
      </c>
      <c r="AW202" s="14" t="s">
        <v>32</v>
      </c>
      <c r="AX202" s="14" t="s">
        <v>76</v>
      </c>
      <c r="AY202" s="222" t="s">
        <v>141</v>
      </c>
    </row>
    <row r="203" spans="1:65" s="15" customFormat="1">
      <c r="B203" s="223"/>
      <c r="C203" s="224"/>
      <c r="D203" s="203" t="s">
        <v>153</v>
      </c>
      <c r="E203" s="225" t="s">
        <v>1</v>
      </c>
      <c r="F203" s="226" t="s">
        <v>212</v>
      </c>
      <c r="G203" s="224"/>
      <c r="H203" s="227">
        <v>23.7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153</v>
      </c>
      <c r="AU203" s="233" t="s">
        <v>86</v>
      </c>
      <c r="AV203" s="15" t="s">
        <v>148</v>
      </c>
      <c r="AW203" s="15" t="s">
        <v>32</v>
      </c>
      <c r="AX203" s="15" t="s">
        <v>84</v>
      </c>
      <c r="AY203" s="233" t="s">
        <v>141</v>
      </c>
    </row>
    <row r="204" spans="1:65" s="2" customFormat="1" ht="24.2" customHeight="1">
      <c r="A204" s="34"/>
      <c r="B204" s="35"/>
      <c r="C204" s="187" t="s">
        <v>8</v>
      </c>
      <c r="D204" s="187" t="s">
        <v>144</v>
      </c>
      <c r="E204" s="188" t="s">
        <v>201</v>
      </c>
      <c r="F204" s="189" t="s">
        <v>202</v>
      </c>
      <c r="G204" s="190" t="s">
        <v>147</v>
      </c>
      <c r="H204" s="191">
        <v>123.7</v>
      </c>
      <c r="I204" s="192"/>
      <c r="J204" s="193">
        <f>ROUND(I204*H204,2)</f>
        <v>0</v>
      </c>
      <c r="K204" s="194"/>
      <c r="L204" s="39"/>
      <c r="M204" s="195" t="s">
        <v>1</v>
      </c>
      <c r="N204" s="196" t="s">
        <v>41</v>
      </c>
      <c r="O204" s="71"/>
      <c r="P204" s="197">
        <f>O204*H204</f>
        <v>0</v>
      </c>
      <c r="Q204" s="197">
        <v>4.0000000000000003E-5</v>
      </c>
      <c r="R204" s="197">
        <f>Q204*H204</f>
        <v>4.9480000000000001E-3</v>
      </c>
      <c r="S204" s="197">
        <v>0</v>
      </c>
      <c r="T204" s="19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148</v>
      </c>
      <c r="AT204" s="199" t="s">
        <v>144</v>
      </c>
      <c r="AU204" s="199" t="s">
        <v>86</v>
      </c>
      <c r="AY204" s="17" t="s">
        <v>141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84</v>
      </c>
      <c r="BK204" s="200">
        <f>ROUND(I204*H204,2)</f>
        <v>0</v>
      </c>
      <c r="BL204" s="17" t="s">
        <v>148</v>
      </c>
      <c r="BM204" s="199" t="s">
        <v>825</v>
      </c>
    </row>
    <row r="205" spans="1:65" s="14" customFormat="1">
      <c r="B205" s="212"/>
      <c r="C205" s="213"/>
      <c r="D205" s="203" t="s">
        <v>153</v>
      </c>
      <c r="E205" s="214" t="s">
        <v>1</v>
      </c>
      <c r="F205" s="215" t="s">
        <v>826</v>
      </c>
      <c r="G205" s="213"/>
      <c r="H205" s="216">
        <v>123.7</v>
      </c>
      <c r="I205" s="217"/>
      <c r="J205" s="213"/>
      <c r="K205" s="213"/>
      <c r="L205" s="218"/>
      <c r="M205" s="219"/>
      <c r="N205" s="220"/>
      <c r="O205" s="220"/>
      <c r="P205" s="220"/>
      <c r="Q205" s="220"/>
      <c r="R205" s="220"/>
      <c r="S205" s="220"/>
      <c r="T205" s="221"/>
      <c r="AT205" s="222" t="s">
        <v>153</v>
      </c>
      <c r="AU205" s="222" t="s">
        <v>86</v>
      </c>
      <c r="AV205" s="14" t="s">
        <v>86</v>
      </c>
      <c r="AW205" s="14" t="s">
        <v>32</v>
      </c>
      <c r="AX205" s="14" t="s">
        <v>84</v>
      </c>
      <c r="AY205" s="222" t="s">
        <v>141</v>
      </c>
    </row>
    <row r="206" spans="1:65" s="2" customFormat="1" ht="21.75" customHeight="1">
      <c r="A206" s="34"/>
      <c r="B206" s="35"/>
      <c r="C206" s="187" t="s">
        <v>216</v>
      </c>
      <c r="D206" s="187" t="s">
        <v>144</v>
      </c>
      <c r="E206" s="188" t="s">
        <v>213</v>
      </c>
      <c r="F206" s="189" t="s">
        <v>214</v>
      </c>
      <c r="G206" s="190" t="s">
        <v>147</v>
      </c>
      <c r="H206" s="191">
        <v>1.92</v>
      </c>
      <c r="I206" s="192"/>
      <c r="J206" s="193">
        <f>ROUND(I206*H206,2)</f>
        <v>0</v>
      </c>
      <c r="K206" s="194"/>
      <c r="L206" s="39"/>
      <c r="M206" s="195" t="s">
        <v>1</v>
      </c>
      <c r="N206" s="196" t="s">
        <v>41</v>
      </c>
      <c r="O206" s="71"/>
      <c r="P206" s="197">
        <f>O206*H206</f>
        <v>0</v>
      </c>
      <c r="Q206" s="197">
        <v>0</v>
      </c>
      <c r="R206" s="197">
        <f>Q206*H206</f>
        <v>0</v>
      </c>
      <c r="S206" s="197">
        <v>5.5E-2</v>
      </c>
      <c r="T206" s="198">
        <f>S206*H206</f>
        <v>0.1056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148</v>
      </c>
      <c r="AT206" s="199" t="s">
        <v>144</v>
      </c>
      <c r="AU206" s="199" t="s">
        <v>86</v>
      </c>
      <c r="AY206" s="17" t="s">
        <v>141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84</v>
      </c>
      <c r="BK206" s="200">
        <f>ROUND(I206*H206,2)</f>
        <v>0</v>
      </c>
      <c r="BL206" s="17" t="s">
        <v>148</v>
      </c>
      <c r="BM206" s="199" t="s">
        <v>827</v>
      </c>
    </row>
    <row r="207" spans="1:65" s="14" customFormat="1">
      <c r="B207" s="212"/>
      <c r="C207" s="213"/>
      <c r="D207" s="203" t="s">
        <v>153</v>
      </c>
      <c r="E207" s="214" t="s">
        <v>1</v>
      </c>
      <c r="F207" s="215" t="s">
        <v>790</v>
      </c>
      <c r="G207" s="213"/>
      <c r="H207" s="216">
        <v>1.92</v>
      </c>
      <c r="I207" s="217"/>
      <c r="J207" s="213"/>
      <c r="K207" s="213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153</v>
      </c>
      <c r="AU207" s="222" t="s">
        <v>86</v>
      </c>
      <c r="AV207" s="14" t="s">
        <v>86</v>
      </c>
      <c r="AW207" s="14" t="s">
        <v>32</v>
      </c>
      <c r="AX207" s="14" t="s">
        <v>84</v>
      </c>
      <c r="AY207" s="222" t="s">
        <v>141</v>
      </c>
    </row>
    <row r="208" spans="1:65" s="2" customFormat="1" ht="24.2" customHeight="1">
      <c r="A208" s="34"/>
      <c r="B208" s="35"/>
      <c r="C208" s="187" t="s">
        <v>221</v>
      </c>
      <c r="D208" s="187" t="s">
        <v>144</v>
      </c>
      <c r="E208" s="188" t="s">
        <v>828</v>
      </c>
      <c r="F208" s="189" t="s">
        <v>829</v>
      </c>
      <c r="G208" s="190" t="s">
        <v>147</v>
      </c>
      <c r="H208" s="191">
        <v>1.89</v>
      </c>
      <c r="I208" s="192"/>
      <c r="J208" s="193">
        <f>ROUND(I208*H208,2)</f>
        <v>0</v>
      </c>
      <c r="K208" s="194"/>
      <c r="L208" s="39"/>
      <c r="M208" s="195" t="s">
        <v>1</v>
      </c>
      <c r="N208" s="196" t="s">
        <v>41</v>
      </c>
      <c r="O208" s="71"/>
      <c r="P208" s="197">
        <f>O208*H208</f>
        <v>0</v>
      </c>
      <c r="Q208" s="197">
        <v>0</v>
      </c>
      <c r="R208" s="197">
        <f>Q208*H208</f>
        <v>0</v>
      </c>
      <c r="S208" s="197">
        <v>5.5E-2</v>
      </c>
      <c r="T208" s="198">
        <f>S208*H208</f>
        <v>0.10395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148</v>
      </c>
      <c r="AT208" s="199" t="s">
        <v>144</v>
      </c>
      <c r="AU208" s="199" t="s">
        <v>86</v>
      </c>
      <c r="AY208" s="17" t="s">
        <v>141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84</v>
      </c>
      <c r="BK208" s="200">
        <f>ROUND(I208*H208,2)</f>
        <v>0</v>
      </c>
      <c r="BL208" s="17" t="s">
        <v>148</v>
      </c>
      <c r="BM208" s="199" t="s">
        <v>830</v>
      </c>
    </row>
    <row r="209" spans="1:65" s="14" customFormat="1">
      <c r="B209" s="212"/>
      <c r="C209" s="213"/>
      <c r="D209" s="203" t="s">
        <v>153</v>
      </c>
      <c r="E209" s="214" t="s">
        <v>1</v>
      </c>
      <c r="F209" s="215" t="s">
        <v>831</v>
      </c>
      <c r="G209" s="213"/>
      <c r="H209" s="216">
        <v>1.89</v>
      </c>
      <c r="I209" s="217"/>
      <c r="J209" s="213"/>
      <c r="K209" s="213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153</v>
      </c>
      <c r="AU209" s="222" t="s">
        <v>86</v>
      </c>
      <c r="AV209" s="14" t="s">
        <v>86</v>
      </c>
      <c r="AW209" s="14" t="s">
        <v>32</v>
      </c>
      <c r="AX209" s="14" t="s">
        <v>84</v>
      </c>
      <c r="AY209" s="222" t="s">
        <v>141</v>
      </c>
    </row>
    <row r="210" spans="1:65" s="2" customFormat="1" ht="24.2" customHeight="1">
      <c r="A210" s="34"/>
      <c r="B210" s="35"/>
      <c r="C210" s="187" t="s">
        <v>226</v>
      </c>
      <c r="D210" s="187" t="s">
        <v>144</v>
      </c>
      <c r="E210" s="188" t="s">
        <v>832</v>
      </c>
      <c r="F210" s="189" t="s">
        <v>833</v>
      </c>
      <c r="G210" s="190" t="s">
        <v>147</v>
      </c>
      <c r="H210" s="191">
        <v>5.4</v>
      </c>
      <c r="I210" s="192"/>
      <c r="J210" s="193">
        <f>ROUND(I210*H210,2)</f>
        <v>0</v>
      </c>
      <c r="K210" s="194"/>
      <c r="L210" s="39"/>
      <c r="M210" s="195" t="s">
        <v>1</v>
      </c>
      <c r="N210" s="196" t="s">
        <v>41</v>
      </c>
      <c r="O210" s="71"/>
      <c r="P210" s="197">
        <f>O210*H210</f>
        <v>0</v>
      </c>
      <c r="Q210" s="197">
        <v>0</v>
      </c>
      <c r="R210" s="197">
        <f>Q210*H210</f>
        <v>0</v>
      </c>
      <c r="S210" s="197">
        <v>3.7999999999999999E-2</v>
      </c>
      <c r="T210" s="198">
        <f>S210*H210</f>
        <v>0.20520000000000002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148</v>
      </c>
      <c r="AT210" s="199" t="s">
        <v>144</v>
      </c>
      <c r="AU210" s="199" t="s">
        <v>86</v>
      </c>
      <c r="AY210" s="17" t="s">
        <v>141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7" t="s">
        <v>84</v>
      </c>
      <c r="BK210" s="200">
        <f>ROUND(I210*H210,2)</f>
        <v>0</v>
      </c>
      <c r="BL210" s="17" t="s">
        <v>148</v>
      </c>
      <c r="BM210" s="199" t="s">
        <v>834</v>
      </c>
    </row>
    <row r="211" spans="1:65" s="14" customFormat="1">
      <c r="B211" s="212"/>
      <c r="C211" s="213"/>
      <c r="D211" s="203" t="s">
        <v>153</v>
      </c>
      <c r="E211" s="214" t="s">
        <v>1</v>
      </c>
      <c r="F211" s="215" t="s">
        <v>818</v>
      </c>
      <c r="G211" s="213"/>
      <c r="H211" s="216">
        <v>5.4</v>
      </c>
      <c r="I211" s="217"/>
      <c r="J211" s="213"/>
      <c r="K211" s="213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153</v>
      </c>
      <c r="AU211" s="222" t="s">
        <v>86</v>
      </c>
      <c r="AV211" s="14" t="s">
        <v>86</v>
      </c>
      <c r="AW211" s="14" t="s">
        <v>32</v>
      </c>
      <c r="AX211" s="14" t="s">
        <v>84</v>
      </c>
      <c r="AY211" s="222" t="s">
        <v>141</v>
      </c>
    </row>
    <row r="212" spans="1:65" s="2" customFormat="1" ht="24.2" customHeight="1">
      <c r="A212" s="34"/>
      <c r="B212" s="35"/>
      <c r="C212" s="187" t="s">
        <v>230</v>
      </c>
      <c r="D212" s="187" t="s">
        <v>144</v>
      </c>
      <c r="E212" s="188" t="s">
        <v>835</v>
      </c>
      <c r="F212" s="189" t="s">
        <v>836</v>
      </c>
      <c r="G212" s="190" t="s">
        <v>837</v>
      </c>
      <c r="H212" s="191">
        <v>0.75600000000000001</v>
      </c>
      <c r="I212" s="192"/>
      <c r="J212" s="193">
        <f>ROUND(I212*H212,2)</f>
        <v>0</v>
      </c>
      <c r="K212" s="194"/>
      <c r="L212" s="39"/>
      <c r="M212" s="195" t="s">
        <v>1</v>
      </c>
      <c r="N212" s="196" t="s">
        <v>41</v>
      </c>
      <c r="O212" s="71"/>
      <c r="P212" s="197">
        <f>O212*H212</f>
        <v>0</v>
      </c>
      <c r="Q212" s="197">
        <v>0</v>
      </c>
      <c r="R212" s="197">
        <f>Q212*H212</f>
        <v>0</v>
      </c>
      <c r="S212" s="197">
        <v>1.8</v>
      </c>
      <c r="T212" s="198">
        <f>S212*H212</f>
        <v>1.3608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148</v>
      </c>
      <c r="AT212" s="199" t="s">
        <v>144</v>
      </c>
      <c r="AU212" s="199" t="s">
        <v>86</v>
      </c>
      <c r="AY212" s="17" t="s">
        <v>141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84</v>
      </c>
      <c r="BK212" s="200">
        <f>ROUND(I212*H212,2)</f>
        <v>0</v>
      </c>
      <c r="BL212" s="17" t="s">
        <v>148</v>
      </c>
      <c r="BM212" s="199" t="s">
        <v>838</v>
      </c>
    </row>
    <row r="213" spans="1:65" s="14" customFormat="1">
      <c r="B213" s="212"/>
      <c r="C213" s="213"/>
      <c r="D213" s="203" t="s">
        <v>153</v>
      </c>
      <c r="E213" s="214" t="s">
        <v>1</v>
      </c>
      <c r="F213" s="215" t="s">
        <v>839</v>
      </c>
      <c r="G213" s="213"/>
      <c r="H213" s="216">
        <v>0.75600000000000001</v>
      </c>
      <c r="I213" s="217"/>
      <c r="J213" s="213"/>
      <c r="K213" s="213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153</v>
      </c>
      <c r="AU213" s="222" t="s">
        <v>86</v>
      </c>
      <c r="AV213" s="14" t="s">
        <v>86</v>
      </c>
      <c r="AW213" s="14" t="s">
        <v>32</v>
      </c>
      <c r="AX213" s="14" t="s">
        <v>84</v>
      </c>
      <c r="AY213" s="222" t="s">
        <v>141</v>
      </c>
    </row>
    <row r="214" spans="1:65" s="2" customFormat="1" ht="24.2" customHeight="1">
      <c r="A214" s="34"/>
      <c r="B214" s="35"/>
      <c r="C214" s="187" t="s">
        <v>235</v>
      </c>
      <c r="D214" s="187" t="s">
        <v>144</v>
      </c>
      <c r="E214" s="188" t="s">
        <v>840</v>
      </c>
      <c r="F214" s="189" t="s">
        <v>841</v>
      </c>
      <c r="G214" s="190" t="s">
        <v>185</v>
      </c>
      <c r="H214" s="191">
        <v>3.9</v>
      </c>
      <c r="I214" s="192"/>
      <c r="J214" s="193">
        <f>ROUND(I214*H214,2)</f>
        <v>0</v>
      </c>
      <c r="K214" s="194"/>
      <c r="L214" s="39"/>
      <c r="M214" s="195" t="s">
        <v>1</v>
      </c>
      <c r="N214" s="196" t="s">
        <v>41</v>
      </c>
      <c r="O214" s="71"/>
      <c r="P214" s="197">
        <f>O214*H214</f>
        <v>0</v>
      </c>
      <c r="Q214" s="197">
        <v>0</v>
      </c>
      <c r="R214" s="197">
        <f>Q214*H214</f>
        <v>0</v>
      </c>
      <c r="S214" s="197">
        <v>4.2000000000000003E-2</v>
      </c>
      <c r="T214" s="198">
        <f>S214*H214</f>
        <v>0.1638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148</v>
      </c>
      <c r="AT214" s="199" t="s">
        <v>144</v>
      </c>
      <c r="AU214" s="199" t="s">
        <v>86</v>
      </c>
      <c r="AY214" s="17" t="s">
        <v>141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84</v>
      </c>
      <c r="BK214" s="200">
        <f>ROUND(I214*H214,2)</f>
        <v>0</v>
      </c>
      <c r="BL214" s="17" t="s">
        <v>148</v>
      </c>
      <c r="BM214" s="199" t="s">
        <v>842</v>
      </c>
    </row>
    <row r="215" spans="1:65" s="14" customFormat="1">
      <c r="B215" s="212"/>
      <c r="C215" s="213"/>
      <c r="D215" s="203" t="s">
        <v>153</v>
      </c>
      <c r="E215" s="214" t="s">
        <v>1</v>
      </c>
      <c r="F215" s="215" t="s">
        <v>843</v>
      </c>
      <c r="G215" s="213"/>
      <c r="H215" s="216">
        <v>3.9</v>
      </c>
      <c r="I215" s="217"/>
      <c r="J215" s="213"/>
      <c r="K215" s="213"/>
      <c r="L215" s="218"/>
      <c r="M215" s="219"/>
      <c r="N215" s="220"/>
      <c r="O215" s="220"/>
      <c r="P215" s="220"/>
      <c r="Q215" s="220"/>
      <c r="R215" s="220"/>
      <c r="S215" s="220"/>
      <c r="T215" s="221"/>
      <c r="AT215" s="222" t="s">
        <v>153</v>
      </c>
      <c r="AU215" s="222" t="s">
        <v>86</v>
      </c>
      <c r="AV215" s="14" t="s">
        <v>86</v>
      </c>
      <c r="AW215" s="14" t="s">
        <v>32</v>
      </c>
      <c r="AX215" s="14" t="s">
        <v>84</v>
      </c>
      <c r="AY215" s="222" t="s">
        <v>141</v>
      </c>
    </row>
    <row r="216" spans="1:65" s="2" customFormat="1" ht="37.9" customHeight="1">
      <c r="A216" s="34"/>
      <c r="B216" s="35"/>
      <c r="C216" s="187" t="s">
        <v>7</v>
      </c>
      <c r="D216" s="187" t="s">
        <v>144</v>
      </c>
      <c r="E216" s="188" t="s">
        <v>222</v>
      </c>
      <c r="F216" s="189" t="s">
        <v>223</v>
      </c>
      <c r="G216" s="190" t="s">
        <v>147</v>
      </c>
      <c r="H216" s="191">
        <v>5.04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41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4.5999999999999999E-2</v>
      </c>
      <c r="T216" s="198">
        <f>S216*H216</f>
        <v>0.23183999999999999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148</v>
      </c>
      <c r="AT216" s="199" t="s">
        <v>144</v>
      </c>
      <c r="AU216" s="199" t="s">
        <v>86</v>
      </c>
      <c r="AY216" s="17" t="s">
        <v>141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84</v>
      </c>
      <c r="BK216" s="200">
        <f>ROUND(I216*H216,2)</f>
        <v>0</v>
      </c>
      <c r="BL216" s="17" t="s">
        <v>148</v>
      </c>
      <c r="BM216" s="199" t="s">
        <v>844</v>
      </c>
    </row>
    <row r="217" spans="1:65" s="13" customFormat="1">
      <c r="B217" s="201"/>
      <c r="C217" s="202"/>
      <c r="D217" s="203" t="s">
        <v>153</v>
      </c>
      <c r="E217" s="204" t="s">
        <v>1</v>
      </c>
      <c r="F217" s="205" t="s">
        <v>845</v>
      </c>
      <c r="G217" s="202"/>
      <c r="H217" s="204" t="s">
        <v>1</v>
      </c>
      <c r="I217" s="206"/>
      <c r="J217" s="202"/>
      <c r="K217" s="202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153</v>
      </c>
      <c r="AU217" s="211" t="s">
        <v>86</v>
      </c>
      <c r="AV217" s="13" t="s">
        <v>84</v>
      </c>
      <c r="AW217" s="13" t="s">
        <v>32</v>
      </c>
      <c r="AX217" s="13" t="s">
        <v>76</v>
      </c>
      <c r="AY217" s="211" t="s">
        <v>141</v>
      </c>
    </row>
    <row r="218" spans="1:65" s="14" customFormat="1">
      <c r="B218" s="212"/>
      <c r="C218" s="213"/>
      <c r="D218" s="203" t="s">
        <v>153</v>
      </c>
      <c r="E218" s="214" t="s">
        <v>1</v>
      </c>
      <c r="F218" s="215" t="s">
        <v>797</v>
      </c>
      <c r="G218" s="213"/>
      <c r="H218" s="216">
        <v>5.04</v>
      </c>
      <c r="I218" s="217"/>
      <c r="J218" s="213"/>
      <c r="K218" s="213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153</v>
      </c>
      <c r="AU218" s="222" t="s">
        <v>86</v>
      </c>
      <c r="AV218" s="14" t="s">
        <v>86</v>
      </c>
      <c r="AW218" s="14" t="s">
        <v>32</v>
      </c>
      <c r="AX218" s="14" t="s">
        <v>84</v>
      </c>
      <c r="AY218" s="222" t="s">
        <v>141</v>
      </c>
    </row>
    <row r="219" spans="1:65" s="2" customFormat="1" ht="24.2" customHeight="1">
      <c r="A219" s="34"/>
      <c r="B219" s="35"/>
      <c r="C219" s="187" t="s">
        <v>242</v>
      </c>
      <c r="D219" s="187" t="s">
        <v>144</v>
      </c>
      <c r="E219" s="188" t="s">
        <v>227</v>
      </c>
      <c r="F219" s="189" t="s">
        <v>228</v>
      </c>
      <c r="G219" s="190" t="s">
        <v>147</v>
      </c>
      <c r="H219" s="191">
        <v>60.48</v>
      </c>
      <c r="I219" s="192"/>
      <c r="J219" s="193">
        <f>ROUND(I219*H219,2)</f>
        <v>0</v>
      </c>
      <c r="K219" s="194"/>
      <c r="L219" s="39"/>
      <c r="M219" s="195" t="s">
        <v>1</v>
      </c>
      <c r="N219" s="196" t="s">
        <v>41</v>
      </c>
      <c r="O219" s="71"/>
      <c r="P219" s="197">
        <f>O219*H219</f>
        <v>0</v>
      </c>
      <c r="Q219" s="197">
        <v>0</v>
      </c>
      <c r="R219" s="197">
        <f>Q219*H219</f>
        <v>0</v>
      </c>
      <c r="S219" s="197">
        <v>6.8000000000000005E-2</v>
      </c>
      <c r="T219" s="198">
        <f>S219*H219</f>
        <v>4.1126399999999999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148</v>
      </c>
      <c r="AT219" s="199" t="s">
        <v>144</v>
      </c>
      <c r="AU219" s="199" t="s">
        <v>86</v>
      </c>
      <c r="AY219" s="17" t="s">
        <v>141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7" t="s">
        <v>84</v>
      </c>
      <c r="BK219" s="200">
        <f>ROUND(I219*H219,2)</f>
        <v>0</v>
      </c>
      <c r="BL219" s="17" t="s">
        <v>148</v>
      </c>
      <c r="BM219" s="199" t="s">
        <v>846</v>
      </c>
    </row>
    <row r="220" spans="1:65" s="13" customFormat="1">
      <c r="B220" s="201"/>
      <c r="C220" s="202"/>
      <c r="D220" s="203" t="s">
        <v>153</v>
      </c>
      <c r="E220" s="204" t="s">
        <v>1</v>
      </c>
      <c r="F220" s="205" t="s">
        <v>799</v>
      </c>
      <c r="G220" s="202"/>
      <c r="H220" s="204" t="s">
        <v>1</v>
      </c>
      <c r="I220" s="206"/>
      <c r="J220" s="202"/>
      <c r="K220" s="202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153</v>
      </c>
      <c r="AU220" s="211" t="s">
        <v>86</v>
      </c>
      <c r="AV220" s="13" t="s">
        <v>84</v>
      </c>
      <c r="AW220" s="13" t="s">
        <v>32</v>
      </c>
      <c r="AX220" s="13" t="s">
        <v>76</v>
      </c>
      <c r="AY220" s="211" t="s">
        <v>141</v>
      </c>
    </row>
    <row r="221" spans="1:65" s="14" customFormat="1">
      <c r="B221" s="212"/>
      <c r="C221" s="213"/>
      <c r="D221" s="203" t="s">
        <v>153</v>
      </c>
      <c r="E221" s="214" t="s">
        <v>1</v>
      </c>
      <c r="F221" s="215" t="s">
        <v>847</v>
      </c>
      <c r="G221" s="213"/>
      <c r="H221" s="216">
        <v>34.880000000000003</v>
      </c>
      <c r="I221" s="217"/>
      <c r="J221" s="213"/>
      <c r="K221" s="213"/>
      <c r="L221" s="218"/>
      <c r="M221" s="219"/>
      <c r="N221" s="220"/>
      <c r="O221" s="220"/>
      <c r="P221" s="220"/>
      <c r="Q221" s="220"/>
      <c r="R221" s="220"/>
      <c r="S221" s="220"/>
      <c r="T221" s="221"/>
      <c r="AT221" s="222" t="s">
        <v>153</v>
      </c>
      <c r="AU221" s="222" t="s">
        <v>86</v>
      </c>
      <c r="AV221" s="14" t="s">
        <v>86</v>
      </c>
      <c r="AW221" s="14" t="s">
        <v>32</v>
      </c>
      <c r="AX221" s="14" t="s">
        <v>76</v>
      </c>
      <c r="AY221" s="222" t="s">
        <v>141</v>
      </c>
    </row>
    <row r="222" spans="1:65" s="14" customFormat="1">
      <c r="B222" s="212"/>
      <c r="C222" s="213"/>
      <c r="D222" s="203" t="s">
        <v>153</v>
      </c>
      <c r="E222" s="214" t="s">
        <v>1</v>
      </c>
      <c r="F222" s="215" t="s">
        <v>538</v>
      </c>
      <c r="G222" s="213"/>
      <c r="H222" s="216">
        <v>-1.8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153</v>
      </c>
      <c r="AU222" s="222" t="s">
        <v>86</v>
      </c>
      <c r="AV222" s="14" t="s">
        <v>86</v>
      </c>
      <c r="AW222" s="14" t="s">
        <v>32</v>
      </c>
      <c r="AX222" s="14" t="s">
        <v>76</v>
      </c>
      <c r="AY222" s="222" t="s">
        <v>141</v>
      </c>
    </row>
    <row r="223" spans="1:65" s="14" customFormat="1">
      <c r="B223" s="212"/>
      <c r="C223" s="213"/>
      <c r="D223" s="203" t="s">
        <v>153</v>
      </c>
      <c r="E223" s="214" t="s">
        <v>1</v>
      </c>
      <c r="F223" s="215" t="s">
        <v>848</v>
      </c>
      <c r="G223" s="213"/>
      <c r="H223" s="216">
        <v>-1.44</v>
      </c>
      <c r="I223" s="217"/>
      <c r="J223" s="213"/>
      <c r="K223" s="213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153</v>
      </c>
      <c r="AU223" s="222" t="s">
        <v>86</v>
      </c>
      <c r="AV223" s="14" t="s">
        <v>86</v>
      </c>
      <c r="AW223" s="14" t="s">
        <v>32</v>
      </c>
      <c r="AX223" s="14" t="s">
        <v>76</v>
      </c>
      <c r="AY223" s="222" t="s">
        <v>141</v>
      </c>
    </row>
    <row r="224" spans="1:65" s="13" customFormat="1">
      <c r="B224" s="201"/>
      <c r="C224" s="202"/>
      <c r="D224" s="203" t="s">
        <v>153</v>
      </c>
      <c r="E224" s="204" t="s">
        <v>1</v>
      </c>
      <c r="F224" s="205" t="s">
        <v>802</v>
      </c>
      <c r="G224" s="202"/>
      <c r="H224" s="204" t="s">
        <v>1</v>
      </c>
      <c r="I224" s="206"/>
      <c r="J224" s="202"/>
      <c r="K224" s="202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153</v>
      </c>
      <c r="AU224" s="211" t="s">
        <v>86</v>
      </c>
      <c r="AV224" s="13" t="s">
        <v>84</v>
      </c>
      <c r="AW224" s="13" t="s">
        <v>32</v>
      </c>
      <c r="AX224" s="13" t="s">
        <v>76</v>
      </c>
      <c r="AY224" s="211" t="s">
        <v>141</v>
      </c>
    </row>
    <row r="225" spans="1:65" s="14" customFormat="1">
      <c r="B225" s="212"/>
      <c r="C225" s="213"/>
      <c r="D225" s="203" t="s">
        <v>153</v>
      </c>
      <c r="E225" s="214" t="s">
        <v>1</v>
      </c>
      <c r="F225" s="215" t="s">
        <v>849</v>
      </c>
      <c r="G225" s="213"/>
      <c r="H225" s="216">
        <v>31.36</v>
      </c>
      <c r="I225" s="217"/>
      <c r="J225" s="213"/>
      <c r="K225" s="213"/>
      <c r="L225" s="218"/>
      <c r="M225" s="219"/>
      <c r="N225" s="220"/>
      <c r="O225" s="220"/>
      <c r="P225" s="220"/>
      <c r="Q225" s="220"/>
      <c r="R225" s="220"/>
      <c r="S225" s="220"/>
      <c r="T225" s="221"/>
      <c r="AT225" s="222" t="s">
        <v>153</v>
      </c>
      <c r="AU225" s="222" t="s">
        <v>86</v>
      </c>
      <c r="AV225" s="14" t="s">
        <v>86</v>
      </c>
      <c r="AW225" s="14" t="s">
        <v>32</v>
      </c>
      <c r="AX225" s="14" t="s">
        <v>76</v>
      </c>
      <c r="AY225" s="222" t="s">
        <v>141</v>
      </c>
    </row>
    <row r="226" spans="1:65" s="14" customFormat="1">
      <c r="B226" s="212"/>
      <c r="C226" s="213"/>
      <c r="D226" s="203" t="s">
        <v>153</v>
      </c>
      <c r="E226" s="214" t="s">
        <v>1</v>
      </c>
      <c r="F226" s="215" t="s">
        <v>538</v>
      </c>
      <c r="G226" s="213"/>
      <c r="H226" s="216">
        <v>-1.8</v>
      </c>
      <c r="I226" s="217"/>
      <c r="J226" s="213"/>
      <c r="K226" s="213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153</v>
      </c>
      <c r="AU226" s="222" t="s">
        <v>86</v>
      </c>
      <c r="AV226" s="14" t="s">
        <v>86</v>
      </c>
      <c r="AW226" s="14" t="s">
        <v>32</v>
      </c>
      <c r="AX226" s="14" t="s">
        <v>76</v>
      </c>
      <c r="AY226" s="222" t="s">
        <v>141</v>
      </c>
    </row>
    <row r="227" spans="1:65" s="14" customFormat="1">
      <c r="B227" s="212"/>
      <c r="C227" s="213"/>
      <c r="D227" s="203" t="s">
        <v>153</v>
      </c>
      <c r="E227" s="214" t="s">
        <v>1</v>
      </c>
      <c r="F227" s="215" t="s">
        <v>850</v>
      </c>
      <c r="G227" s="213"/>
      <c r="H227" s="216">
        <v>-0.72</v>
      </c>
      <c r="I227" s="217"/>
      <c r="J227" s="213"/>
      <c r="K227" s="213"/>
      <c r="L227" s="218"/>
      <c r="M227" s="219"/>
      <c r="N227" s="220"/>
      <c r="O227" s="220"/>
      <c r="P227" s="220"/>
      <c r="Q227" s="220"/>
      <c r="R227" s="220"/>
      <c r="S227" s="220"/>
      <c r="T227" s="221"/>
      <c r="AT227" s="222" t="s">
        <v>153</v>
      </c>
      <c r="AU227" s="222" t="s">
        <v>86</v>
      </c>
      <c r="AV227" s="14" t="s">
        <v>86</v>
      </c>
      <c r="AW227" s="14" t="s">
        <v>32</v>
      </c>
      <c r="AX227" s="14" t="s">
        <v>76</v>
      </c>
      <c r="AY227" s="222" t="s">
        <v>141</v>
      </c>
    </row>
    <row r="228" spans="1:65" s="15" customFormat="1">
      <c r="B228" s="223"/>
      <c r="C228" s="224"/>
      <c r="D228" s="203" t="s">
        <v>153</v>
      </c>
      <c r="E228" s="225" t="s">
        <v>1</v>
      </c>
      <c r="F228" s="226" t="s">
        <v>212</v>
      </c>
      <c r="G228" s="224"/>
      <c r="H228" s="227">
        <v>60.48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AT228" s="233" t="s">
        <v>153</v>
      </c>
      <c r="AU228" s="233" t="s">
        <v>86</v>
      </c>
      <c r="AV228" s="15" t="s">
        <v>148</v>
      </c>
      <c r="AW228" s="15" t="s">
        <v>32</v>
      </c>
      <c r="AX228" s="15" t="s">
        <v>84</v>
      </c>
      <c r="AY228" s="233" t="s">
        <v>141</v>
      </c>
    </row>
    <row r="229" spans="1:65" s="2" customFormat="1" ht="16.5" customHeight="1">
      <c r="A229" s="34"/>
      <c r="B229" s="35"/>
      <c r="C229" s="187" t="s">
        <v>246</v>
      </c>
      <c r="D229" s="187" t="s">
        <v>144</v>
      </c>
      <c r="E229" s="188" t="s">
        <v>231</v>
      </c>
      <c r="F229" s="189" t="s">
        <v>232</v>
      </c>
      <c r="G229" s="190" t="s">
        <v>233</v>
      </c>
      <c r="H229" s="191">
        <v>8</v>
      </c>
      <c r="I229" s="192"/>
      <c r="J229" s="193">
        <f t="shared" ref="J229:J237" si="0">ROUND(I229*H229,2)</f>
        <v>0</v>
      </c>
      <c r="K229" s="194"/>
      <c r="L229" s="39"/>
      <c r="M229" s="195" t="s">
        <v>1</v>
      </c>
      <c r="N229" s="196" t="s">
        <v>41</v>
      </c>
      <c r="O229" s="71"/>
      <c r="P229" s="197">
        <f t="shared" ref="P229:P237" si="1">O229*H229</f>
        <v>0</v>
      </c>
      <c r="Q229" s="197">
        <v>0</v>
      </c>
      <c r="R229" s="197">
        <f t="shared" ref="R229:R237" si="2">Q229*H229</f>
        <v>0</v>
      </c>
      <c r="S229" s="197">
        <v>0</v>
      </c>
      <c r="T229" s="198">
        <f t="shared" ref="T229:T237" si="3"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148</v>
      </c>
      <c r="AT229" s="199" t="s">
        <v>144</v>
      </c>
      <c r="AU229" s="199" t="s">
        <v>86</v>
      </c>
      <c r="AY229" s="17" t="s">
        <v>141</v>
      </c>
      <c r="BE229" s="200">
        <f t="shared" ref="BE229:BE237" si="4">IF(N229="základní",J229,0)</f>
        <v>0</v>
      </c>
      <c r="BF229" s="200">
        <f t="shared" ref="BF229:BF237" si="5">IF(N229="snížená",J229,0)</f>
        <v>0</v>
      </c>
      <c r="BG229" s="200">
        <f t="shared" ref="BG229:BG237" si="6">IF(N229="zákl. přenesená",J229,0)</f>
        <v>0</v>
      </c>
      <c r="BH229" s="200">
        <f t="shared" ref="BH229:BH237" si="7">IF(N229="sníž. přenesená",J229,0)</f>
        <v>0</v>
      </c>
      <c r="BI229" s="200">
        <f t="shared" ref="BI229:BI237" si="8">IF(N229="nulová",J229,0)</f>
        <v>0</v>
      </c>
      <c r="BJ229" s="17" t="s">
        <v>84</v>
      </c>
      <c r="BK229" s="200">
        <f t="shared" ref="BK229:BK237" si="9">ROUND(I229*H229,2)</f>
        <v>0</v>
      </c>
      <c r="BL229" s="17" t="s">
        <v>148</v>
      </c>
      <c r="BM229" s="199" t="s">
        <v>851</v>
      </c>
    </row>
    <row r="230" spans="1:65" s="2" customFormat="1" ht="24.2" customHeight="1">
      <c r="A230" s="34"/>
      <c r="B230" s="35"/>
      <c r="C230" s="187" t="s">
        <v>250</v>
      </c>
      <c r="D230" s="187" t="s">
        <v>144</v>
      </c>
      <c r="E230" s="188" t="s">
        <v>236</v>
      </c>
      <c r="F230" s="189" t="s">
        <v>852</v>
      </c>
      <c r="G230" s="190" t="s">
        <v>233</v>
      </c>
      <c r="H230" s="191">
        <v>7</v>
      </c>
      <c r="I230" s="192"/>
      <c r="J230" s="193">
        <f t="shared" si="0"/>
        <v>0</v>
      </c>
      <c r="K230" s="194"/>
      <c r="L230" s="39"/>
      <c r="M230" s="195" t="s">
        <v>1</v>
      </c>
      <c r="N230" s="196" t="s">
        <v>41</v>
      </c>
      <c r="O230" s="71"/>
      <c r="P230" s="197">
        <f t="shared" si="1"/>
        <v>0</v>
      </c>
      <c r="Q230" s="197">
        <v>0</v>
      </c>
      <c r="R230" s="197">
        <f t="shared" si="2"/>
        <v>0</v>
      </c>
      <c r="S230" s="197">
        <v>0</v>
      </c>
      <c r="T230" s="198">
        <f t="shared" si="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148</v>
      </c>
      <c r="AT230" s="199" t="s">
        <v>144</v>
      </c>
      <c r="AU230" s="199" t="s">
        <v>86</v>
      </c>
      <c r="AY230" s="17" t="s">
        <v>141</v>
      </c>
      <c r="BE230" s="200">
        <f t="shared" si="4"/>
        <v>0</v>
      </c>
      <c r="BF230" s="200">
        <f t="shared" si="5"/>
        <v>0</v>
      </c>
      <c r="BG230" s="200">
        <f t="shared" si="6"/>
        <v>0</v>
      </c>
      <c r="BH230" s="200">
        <f t="shared" si="7"/>
        <v>0</v>
      </c>
      <c r="BI230" s="200">
        <f t="shared" si="8"/>
        <v>0</v>
      </c>
      <c r="BJ230" s="17" t="s">
        <v>84</v>
      </c>
      <c r="BK230" s="200">
        <f t="shared" si="9"/>
        <v>0</v>
      </c>
      <c r="BL230" s="17" t="s">
        <v>148</v>
      </c>
      <c r="BM230" s="199" t="s">
        <v>853</v>
      </c>
    </row>
    <row r="231" spans="1:65" s="2" customFormat="1" ht="21.75" customHeight="1">
      <c r="A231" s="34"/>
      <c r="B231" s="35"/>
      <c r="C231" s="187" t="s">
        <v>254</v>
      </c>
      <c r="D231" s="187" t="s">
        <v>144</v>
      </c>
      <c r="E231" s="188" t="s">
        <v>239</v>
      </c>
      <c r="F231" s="189" t="s">
        <v>240</v>
      </c>
      <c r="G231" s="190" t="s">
        <v>233</v>
      </c>
      <c r="H231" s="191">
        <v>1</v>
      </c>
      <c r="I231" s="192"/>
      <c r="J231" s="193">
        <f t="shared" si="0"/>
        <v>0</v>
      </c>
      <c r="K231" s="194"/>
      <c r="L231" s="39"/>
      <c r="M231" s="195" t="s">
        <v>1</v>
      </c>
      <c r="N231" s="196" t="s">
        <v>41</v>
      </c>
      <c r="O231" s="71"/>
      <c r="P231" s="197">
        <f t="shared" si="1"/>
        <v>0</v>
      </c>
      <c r="Q231" s="197">
        <v>0</v>
      </c>
      <c r="R231" s="197">
        <f t="shared" si="2"/>
        <v>0</v>
      </c>
      <c r="S231" s="197">
        <v>0</v>
      </c>
      <c r="T231" s="198">
        <f t="shared" si="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148</v>
      </c>
      <c r="AT231" s="199" t="s">
        <v>144</v>
      </c>
      <c r="AU231" s="199" t="s">
        <v>86</v>
      </c>
      <c r="AY231" s="17" t="s">
        <v>141</v>
      </c>
      <c r="BE231" s="200">
        <f t="shared" si="4"/>
        <v>0</v>
      </c>
      <c r="BF231" s="200">
        <f t="shared" si="5"/>
        <v>0</v>
      </c>
      <c r="BG231" s="200">
        <f t="shared" si="6"/>
        <v>0</v>
      </c>
      <c r="BH231" s="200">
        <f t="shared" si="7"/>
        <v>0</v>
      </c>
      <c r="BI231" s="200">
        <f t="shared" si="8"/>
        <v>0</v>
      </c>
      <c r="BJ231" s="17" t="s">
        <v>84</v>
      </c>
      <c r="BK231" s="200">
        <f t="shared" si="9"/>
        <v>0</v>
      </c>
      <c r="BL231" s="17" t="s">
        <v>148</v>
      </c>
      <c r="BM231" s="199" t="s">
        <v>854</v>
      </c>
    </row>
    <row r="232" spans="1:65" s="2" customFormat="1" ht="16.5" customHeight="1">
      <c r="A232" s="34"/>
      <c r="B232" s="35"/>
      <c r="C232" s="187" t="s">
        <v>258</v>
      </c>
      <c r="D232" s="187" t="s">
        <v>144</v>
      </c>
      <c r="E232" s="188" t="s">
        <v>243</v>
      </c>
      <c r="F232" s="189" t="s">
        <v>855</v>
      </c>
      <c r="G232" s="190" t="s">
        <v>233</v>
      </c>
      <c r="H232" s="191">
        <v>1</v>
      </c>
      <c r="I232" s="192"/>
      <c r="J232" s="193">
        <f t="shared" si="0"/>
        <v>0</v>
      </c>
      <c r="K232" s="194"/>
      <c r="L232" s="39"/>
      <c r="M232" s="195" t="s">
        <v>1</v>
      </c>
      <c r="N232" s="196" t="s">
        <v>41</v>
      </c>
      <c r="O232" s="71"/>
      <c r="P232" s="197">
        <f t="shared" si="1"/>
        <v>0</v>
      </c>
      <c r="Q232" s="197">
        <v>0</v>
      </c>
      <c r="R232" s="197">
        <f t="shared" si="2"/>
        <v>0</v>
      </c>
      <c r="S232" s="197">
        <v>0</v>
      </c>
      <c r="T232" s="198">
        <f t="shared" si="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148</v>
      </c>
      <c r="AT232" s="199" t="s">
        <v>144</v>
      </c>
      <c r="AU232" s="199" t="s">
        <v>86</v>
      </c>
      <c r="AY232" s="17" t="s">
        <v>141</v>
      </c>
      <c r="BE232" s="200">
        <f t="shared" si="4"/>
        <v>0</v>
      </c>
      <c r="BF232" s="200">
        <f t="shared" si="5"/>
        <v>0</v>
      </c>
      <c r="BG232" s="200">
        <f t="shared" si="6"/>
        <v>0</v>
      </c>
      <c r="BH232" s="200">
        <f t="shared" si="7"/>
        <v>0</v>
      </c>
      <c r="BI232" s="200">
        <f t="shared" si="8"/>
        <v>0</v>
      </c>
      <c r="BJ232" s="17" t="s">
        <v>84</v>
      </c>
      <c r="BK232" s="200">
        <f t="shared" si="9"/>
        <v>0</v>
      </c>
      <c r="BL232" s="17" t="s">
        <v>148</v>
      </c>
      <c r="BM232" s="199" t="s">
        <v>856</v>
      </c>
    </row>
    <row r="233" spans="1:65" s="2" customFormat="1" ht="24.2" customHeight="1">
      <c r="A233" s="34"/>
      <c r="B233" s="35"/>
      <c r="C233" s="187" t="s">
        <v>266</v>
      </c>
      <c r="D233" s="187" t="s">
        <v>144</v>
      </c>
      <c r="E233" s="188" t="s">
        <v>247</v>
      </c>
      <c r="F233" s="189" t="s">
        <v>857</v>
      </c>
      <c r="G233" s="190" t="s">
        <v>233</v>
      </c>
      <c r="H233" s="191">
        <v>1</v>
      </c>
      <c r="I233" s="192"/>
      <c r="J233" s="193">
        <f t="shared" si="0"/>
        <v>0</v>
      </c>
      <c r="K233" s="194"/>
      <c r="L233" s="39"/>
      <c r="M233" s="195" t="s">
        <v>1</v>
      </c>
      <c r="N233" s="196" t="s">
        <v>41</v>
      </c>
      <c r="O233" s="71"/>
      <c r="P233" s="197">
        <f t="shared" si="1"/>
        <v>0</v>
      </c>
      <c r="Q233" s="197">
        <v>0</v>
      </c>
      <c r="R233" s="197">
        <f t="shared" si="2"/>
        <v>0</v>
      </c>
      <c r="S233" s="197">
        <v>0</v>
      </c>
      <c r="T233" s="198">
        <f t="shared" si="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148</v>
      </c>
      <c r="AT233" s="199" t="s">
        <v>144</v>
      </c>
      <c r="AU233" s="199" t="s">
        <v>86</v>
      </c>
      <c r="AY233" s="17" t="s">
        <v>141</v>
      </c>
      <c r="BE233" s="200">
        <f t="shared" si="4"/>
        <v>0</v>
      </c>
      <c r="BF233" s="200">
        <f t="shared" si="5"/>
        <v>0</v>
      </c>
      <c r="BG233" s="200">
        <f t="shared" si="6"/>
        <v>0</v>
      </c>
      <c r="BH233" s="200">
        <f t="shared" si="7"/>
        <v>0</v>
      </c>
      <c r="BI233" s="200">
        <f t="shared" si="8"/>
        <v>0</v>
      </c>
      <c r="BJ233" s="17" t="s">
        <v>84</v>
      </c>
      <c r="BK233" s="200">
        <f t="shared" si="9"/>
        <v>0</v>
      </c>
      <c r="BL233" s="17" t="s">
        <v>148</v>
      </c>
      <c r="BM233" s="199" t="s">
        <v>858</v>
      </c>
    </row>
    <row r="234" spans="1:65" s="2" customFormat="1" ht="33" customHeight="1">
      <c r="A234" s="34"/>
      <c r="B234" s="35"/>
      <c r="C234" s="187" t="s">
        <v>271</v>
      </c>
      <c r="D234" s="187" t="s">
        <v>144</v>
      </c>
      <c r="E234" s="188" t="s">
        <v>251</v>
      </c>
      <c r="F234" s="189" t="s">
        <v>859</v>
      </c>
      <c r="G234" s="190" t="s">
        <v>233</v>
      </c>
      <c r="H234" s="191">
        <v>1</v>
      </c>
      <c r="I234" s="192"/>
      <c r="J234" s="193">
        <f t="shared" si="0"/>
        <v>0</v>
      </c>
      <c r="K234" s="194"/>
      <c r="L234" s="39"/>
      <c r="M234" s="195" t="s">
        <v>1</v>
      </c>
      <c r="N234" s="196" t="s">
        <v>41</v>
      </c>
      <c r="O234" s="71"/>
      <c r="P234" s="197">
        <f t="shared" si="1"/>
        <v>0</v>
      </c>
      <c r="Q234" s="197">
        <v>0</v>
      </c>
      <c r="R234" s="197">
        <f t="shared" si="2"/>
        <v>0</v>
      </c>
      <c r="S234" s="197">
        <v>0</v>
      </c>
      <c r="T234" s="198">
        <f t="shared" si="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148</v>
      </c>
      <c r="AT234" s="199" t="s">
        <v>144</v>
      </c>
      <c r="AU234" s="199" t="s">
        <v>86</v>
      </c>
      <c r="AY234" s="17" t="s">
        <v>141</v>
      </c>
      <c r="BE234" s="200">
        <f t="shared" si="4"/>
        <v>0</v>
      </c>
      <c r="BF234" s="200">
        <f t="shared" si="5"/>
        <v>0</v>
      </c>
      <c r="BG234" s="200">
        <f t="shared" si="6"/>
        <v>0</v>
      </c>
      <c r="BH234" s="200">
        <f t="shared" si="7"/>
        <v>0</v>
      </c>
      <c r="BI234" s="200">
        <f t="shared" si="8"/>
        <v>0</v>
      </c>
      <c r="BJ234" s="17" t="s">
        <v>84</v>
      </c>
      <c r="BK234" s="200">
        <f t="shared" si="9"/>
        <v>0</v>
      </c>
      <c r="BL234" s="17" t="s">
        <v>148</v>
      </c>
      <c r="BM234" s="199" t="s">
        <v>860</v>
      </c>
    </row>
    <row r="235" spans="1:65" s="2" customFormat="1" ht="21.75" customHeight="1">
      <c r="A235" s="34"/>
      <c r="B235" s="35"/>
      <c r="C235" s="187" t="s">
        <v>275</v>
      </c>
      <c r="D235" s="187" t="s">
        <v>144</v>
      </c>
      <c r="E235" s="188" t="s">
        <v>255</v>
      </c>
      <c r="F235" s="189" t="s">
        <v>568</v>
      </c>
      <c r="G235" s="190" t="s">
        <v>233</v>
      </c>
      <c r="H235" s="191">
        <v>1</v>
      </c>
      <c r="I235" s="192"/>
      <c r="J235" s="193">
        <f t="shared" si="0"/>
        <v>0</v>
      </c>
      <c r="K235" s="194"/>
      <c r="L235" s="39"/>
      <c r="M235" s="195" t="s">
        <v>1</v>
      </c>
      <c r="N235" s="196" t="s">
        <v>41</v>
      </c>
      <c r="O235" s="71"/>
      <c r="P235" s="197">
        <f t="shared" si="1"/>
        <v>0</v>
      </c>
      <c r="Q235" s="197">
        <v>0</v>
      </c>
      <c r="R235" s="197">
        <f t="shared" si="2"/>
        <v>0</v>
      </c>
      <c r="S235" s="197">
        <v>0</v>
      </c>
      <c r="T235" s="198">
        <f t="shared" si="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9" t="s">
        <v>148</v>
      </c>
      <c r="AT235" s="199" t="s">
        <v>144</v>
      </c>
      <c r="AU235" s="199" t="s">
        <v>86</v>
      </c>
      <c r="AY235" s="17" t="s">
        <v>141</v>
      </c>
      <c r="BE235" s="200">
        <f t="shared" si="4"/>
        <v>0</v>
      </c>
      <c r="BF235" s="200">
        <f t="shared" si="5"/>
        <v>0</v>
      </c>
      <c r="BG235" s="200">
        <f t="shared" si="6"/>
        <v>0</v>
      </c>
      <c r="BH235" s="200">
        <f t="shared" si="7"/>
        <v>0</v>
      </c>
      <c r="BI235" s="200">
        <f t="shared" si="8"/>
        <v>0</v>
      </c>
      <c r="BJ235" s="17" t="s">
        <v>84</v>
      </c>
      <c r="BK235" s="200">
        <f t="shared" si="9"/>
        <v>0</v>
      </c>
      <c r="BL235" s="17" t="s">
        <v>148</v>
      </c>
      <c r="BM235" s="199" t="s">
        <v>861</v>
      </c>
    </row>
    <row r="236" spans="1:65" s="2" customFormat="1" ht="24.2" customHeight="1">
      <c r="A236" s="34"/>
      <c r="B236" s="35"/>
      <c r="C236" s="187" t="s">
        <v>280</v>
      </c>
      <c r="D236" s="187" t="s">
        <v>144</v>
      </c>
      <c r="E236" s="188" t="s">
        <v>259</v>
      </c>
      <c r="F236" s="189" t="s">
        <v>862</v>
      </c>
      <c r="G236" s="190" t="s">
        <v>233</v>
      </c>
      <c r="H236" s="191">
        <v>3</v>
      </c>
      <c r="I236" s="192"/>
      <c r="J236" s="193">
        <f t="shared" si="0"/>
        <v>0</v>
      </c>
      <c r="K236" s="194"/>
      <c r="L236" s="39"/>
      <c r="M236" s="195" t="s">
        <v>1</v>
      </c>
      <c r="N236" s="196" t="s">
        <v>41</v>
      </c>
      <c r="O236" s="71"/>
      <c r="P236" s="197">
        <f t="shared" si="1"/>
        <v>0</v>
      </c>
      <c r="Q236" s="197">
        <v>0</v>
      </c>
      <c r="R236" s="197">
        <f t="shared" si="2"/>
        <v>0</v>
      </c>
      <c r="S236" s="197">
        <v>0</v>
      </c>
      <c r="T236" s="198">
        <f t="shared" si="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148</v>
      </c>
      <c r="AT236" s="199" t="s">
        <v>144</v>
      </c>
      <c r="AU236" s="199" t="s">
        <v>86</v>
      </c>
      <c r="AY236" s="17" t="s">
        <v>141</v>
      </c>
      <c r="BE236" s="200">
        <f t="shared" si="4"/>
        <v>0</v>
      </c>
      <c r="BF236" s="200">
        <f t="shared" si="5"/>
        <v>0</v>
      </c>
      <c r="BG236" s="200">
        <f t="shared" si="6"/>
        <v>0</v>
      </c>
      <c r="BH236" s="200">
        <f t="shared" si="7"/>
        <v>0</v>
      </c>
      <c r="BI236" s="200">
        <f t="shared" si="8"/>
        <v>0</v>
      </c>
      <c r="BJ236" s="17" t="s">
        <v>84</v>
      </c>
      <c r="BK236" s="200">
        <f t="shared" si="9"/>
        <v>0</v>
      </c>
      <c r="BL236" s="17" t="s">
        <v>148</v>
      </c>
      <c r="BM236" s="199" t="s">
        <v>863</v>
      </c>
    </row>
    <row r="237" spans="1:65" s="2" customFormat="1" ht="21.75" customHeight="1">
      <c r="A237" s="34"/>
      <c r="B237" s="35"/>
      <c r="C237" s="187" t="s">
        <v>286</v>
      </c>
      <c r="D237" s="187" t="s">
        <v>144</v>
      </c>
      <c r="E237" s="188" t="s">
        <v>864</v>
      </c>
      <c r="F237" s="189" t="s">
        <v>865</v>
      </c>
      <c r="G237" s="190" t="s">
        <v>261</v>
      </c>
      <c r="H237" s="191">
        <v>7.2</v>
      </c>
      <c r="I237" s="192"/>
      <c r="J237" s="193">
        <f t="shared" si="0"/>
        <v>0</v>
      </c>
      <c r="K237" s="194"/>
      <c r="L237" s="39"/>
      <c r="M237" s="195" t="s">
        <v>1</v>
      </c>
      <c r="N237" s="196" t="s">
        <v>41</v>
      </c>
      <c r="O237" s="71"/>
      <c r="P237" s="197">
        <f t="shared" si="1"/>
        <v>0</v>
      </c>
      <c r="Q237" s="197">
        <v>0</v>
      </c>
      <c r="R237" s="197">
        <f t="shared" si="2"/>
        <v>0</v>
      </c>
      <c r="S237" s="197">
        <v>0</v>
      </c>
      <c r="T237" s="198">
        <f t="shared" si="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148</v>
      </c>
      <c r="AT237" s="199" t="s">
        <v>144</v>
      </c>
      <c r="AU237" s="199" t="s">
        <v>86</v>
      </c>
      <c r="AY237" s="17" t="s">
        <v>141</v>
      </c>
      <c r="BE237" s="200">
        <f t="shared" si="4"/>
        <v>0</v>
      </c>
      <c r="BF237" s="200">
        <f t="shared" si="5"/>
        <v>0</v>
      </c>
      <c r="BG237" s="200">
        <f t="shared" si="6"/>
        <v>0</v>
      </c>
      <c r="BH237" s="200">
        <f t="shared" si="7"/>
        <v>0</v>
      </c>
      <c r="BI237" s="200">
        <f t="shared" si="8"/>
        <v>0</v>
      </c>
      <c r="BJ237" s="17" t="s">
        <v>84</v>
      </c>
      <c r="BK237" s="200">
        <f t="shared" si="9"/>
        <v>0</v>
      </c>
      <c r="BL237" s="17" t="s">
        <v>148</v>
      </c>
      <c r="BM237" s="199" t="s">
        <v>866</v>
      </c>
    </row>
    <row r="238" spans="1:65" s="14" customFormat="1">
      <c r="B238" s="212"/>
      <c r="C238" s="213"/>
      <c r="D238" s="203" t="s">
        <v>153</v>
      </c>
      <c r="E238" s="214" t="s">
        <v>1</v>
      </c>
      <c r="F238" s="215" t="s">
        <v>867</v>
      </c>
      <c r="G238" s="213"/>
      <c r="H238" s="216">
        <v>7.2</v>
      </c>
      <c r="I238" s="217"/>
      <c r="J238" s="213"/>
      <c r="K238" s="213"/>
      <c r="L238" s="218"/>
      <c r="M238" s="219"/>
      <c r="N238" s="220"/>
      <c r="O238" s="220"/>
      <c r="P238" s="220"/>
      <c r="Q238" s="220"/>
      <c r="R238" s="220"/>
      <c r="S238" s="220"/>
      <c r="T238" s="221"/>
      <c r="AT238" s="222" t="s">
        <v>153</v>
      </c>
      <c r="AU238" s="222" t="s">
        <v>86</v>
      </c>
      <c r="AV238" s="14" t="s">
        <v>86</v>
      </c>
      <c r="AW238" s="14" t="s">
        <v>32</v>
      </c>
      <c r="AX238" s="14" t="s">
        <v>84</v>
      </c>
      <c r="AY238" s="222" t="s">
        <v>141</v>
      </c>
    </row>
    <row r="239" spans="1:65" s="12" customFormat="1" ht="22.9" customHeight="1">
      <c r="B239" s="171"/>
      <c r="C239" s="172"/>
      <c r="D239" s="173" t="s">
        <v>75</v>
      </c>
      <c r="E239" s="185" t="s">
        <v>264</v>
      </c>
      <c r="F239" s="185" t="s">
        <v>265</v>
      </c>
      <c r="G239" s="172"/>
      <c r="H239" s="172"/>
      <c r="I239" s="175"/>
      <c r="J239" s="186">
        <f>BK239</f>
        <v>0</v>
      </c>
      <c r="K239" s="172"/>
      <c r="L239" s="177"/>
      <c r="M239" s="178"/>
      <c r="N239" s="179"/>
      <c r="O239" s="179"/>
      <c r="P239" s="180">
        <f>SUM(P240:P244)</f>
        <v>0</v>
      </c>
      <c r="Q239" s="179"/>
      <c r="R239" s="180">
        <f>SUM(R240:R244)</f>
        <v>0</v>
      </c>
      <c r="S239" s="179"/>
      <c r="T239" s="181">
        <f>SUM(T240:T244)</f>
        <v>0</v>
      </c>
      <c r="AR239" s="182" t="s">
        <v>84</v>
      </c>
      <c r="AT239" s="183" t="s">
        <v>75</v>
      </c>
      <c r="AU239" s="183" t="s">
        <v>84</v>
      </c>
      <c r="AY239" s="182" t="s">
        <v>141</v>
      </c>
      <c r="BK239" s="184">
        <f>SUM(BK240:BK244)</f>
        <v>0</v>
      </c>
    </row>
    <row r="240" spans="1:65" s="2" customFormat="1" ht="24.2" customHeight="1">
      <c r="A240" s="34"/>
      <c r="B240" s="35"/>
      <c r="C240" s="187" t="s">
        <v>294</v>
      </c>
      <c r="D240" s="187" t="s">
        <v>144</v>
      </c>
      <c r="E240" s="188" t="s">
        <v>868</v>
      </c>
      <c r="F240" s="189" t="s">
        <v>869</v>
      </c>
      <c r="G240" s="190" t="s">
        <v>269</v>
      </c>
      <c r="H240" s="191">
        <v>8.7959999999999994</v>
      </c>
      <c r="I240" s="192"/>
      <c r="J240" s="193">
        <f>ROUND(I240*H240,2)</f>
        <v>0</v>
      </c>
      <c r="K240" s="194"/>
      <c r="L240" s="39"/>
      <c r="M240" s="195" t="s">
        <v>1</v>
      </c>
      <c r="N240" s="196" t="s">
        <v>41</v>
      </c>
      <c r="O240" s="71"/>
      <c r="P240" s="197">
        <f>O240*H240</f>
        <v>0</v>
      </c>
      <c r="Q240" s="197">
        <v>0</v>
      </c>
      <c r="R240" s="197">
        <f>Q240*H240</f>
        <v>0</v>
      </c>
      <c r="S240" s="197">
        <v>0</v>
      </c>
      <c r="T240" s="19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148</v>
      </c>
      <c r="AT240" s="199" t="s">
        <v>144</v>
      </c>
      <c r="AU240" s="199" t="s">
        <v>86</v>
      </c>
      <c r="AY240" s="17" t="s">
        <v>141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7" t="s">
        <v>84</v>
      </c>
      <c r="BK240" s="200">
        <f>ROUND(I240*H240,2)</f>
        <v>0</v>
      </c>
      <c r="BL240" s="17" t="s">
        <v>148</v>
      </c>
      <c r="BM240" s="199" t="s">
        <v>870</v>
      </c>
    </row>
    <row r="241" spans="1:65" s="2" customFormat="1" ht="33" customHeight="1">
      <c r="A241" s="34"/>
      <c r="B241" s="35"/>
      <c r="C241" s="187" t="s">
        <v>298</v>
      </c>
      <c r="D241" s="187" t="s">
        <v>144</v>
      </c>
      <c r="E241" s="188" t="s">
        <v>272</v>
      </c>
      <c r="F241" s="189" t="s">
        <v>273</v>
      </c>
      <c r="G241" s="190" t="s">
        <v>269</v>
      </c>
      <c r="H241" s="191">
        <v>8.7959999999999994</v>
      </c>
      <c r="I241" s="192"/>
      <c r="J241" s="193">
        <f>ROUND(I241*H241,2)</f>
        <v>0</v>
      </c>
      <c r="K241" s="194"/>
      <c r="L241" s="39"/>
      <c r="M241" s="195" t="s">
        <v>1</v>
      </c>
      <c r="N241" s="196" t="s">
        <v>41</v>
      </c>
      <c r="O241" s="71"/>
      <c r="P241" s="197">
        <f>O241*H241</f>
        <v>0</v>
      </c>
      <c r="Q241" s="197">
        <v>0</v>
      </c>
      <c r="R241" s="197">
        <f>Q241*H241</f>
        <v>0</v>
      </c>
      <c r="S241" s="197">
        <v>0</v>
      </c>
      <c r="T241" s="19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148</v>
      </c>
      <c r="AT241" s="199" t="s">
        <v>144</v>
      </c>
      <c r="AU241" s="199" t="s">
        <v>86</v>
      </c>
      <c r="AY241" s="17" t="s">
        <v>141</v>
      </c>
      <c r="BE241" s="200">
        <f>IF(N241="základní",J241,0)</f>
        <v>0</v>
      </c>
      <c r="BF241" s="200">
        <f>IF(N241="snížená",J241,0)</f>
        <v>0</v>
      </c>
      <c r="BG241" s="200">
        <f>IF(N241="zákl. přenesená",J241,0)</f>
        <v>0</v>
      </c>
      <c r="BH241" s="200">
        <f>IF(N241="sníž. přenesená",J241,0)</f>
        <v>0</v>
      </c>
      <c r="BI241" s="200">
        <f>IF(N241="nulová",J241,0)</f>
        <v>0</v>
      </c>
      <c r="BJ241" s="17" t="s">
        <v>84</v>
      </c>
      <c r="BK241" s="200">
        <f>ROUND(I241*H241,2)</f>
        <v>0</v>
      </c>
      <c r="BL241" s="17" t="s">
        <v>148</v>
      </c>
      <c r="BM241" s="199" t="s">
        <v>871</v>
      </c>
    </row>
    <row r="242" spans="1:65" s="2" customFormat="1" ht="24.2" customHeight="1">
      <c r="A242" s="34"/>
      <c r="B242" s="35"/>
      <c r="C242" s="187" t="s">
        <v>302</v>
      </c>
      <c r="D242" s="187" t="s">
        <v>144</v>
      </c>
      <c r="E242" s="188" t="s">
        <v>276</v>
      </c>
      <c r="F242" s="189" t="s">
        <v>277</v>
      </c>
      <c r="G242" s="190" t="s">
        <v>269</v>
      </c>
      <c r="H242" s="191">
        <v>140.73599999999999</v>
      </c>
      <c r="I242" s="192"/>
      <c r="J242" s="193">
        <f>ROUND(I242*H242,2)</f>
        <v>0</v>
      </c>
      <c r="K242" s="194"/>
      <c r="L242" s="39"/>
      <c r="M242" s="195" t="s">
        <v>1</v>
      </c>
      <c r="N242" s="196" t="s">
        <v>41</v>
      </c>
      <c r="O242" s="71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148</v>
      </c>
      <c r="AT242" s="199" t="s">
        <v>144</v>
      </c>
      <c r="AU242" s="199" t="s">
        <v>86</v>
      </c>
      <c r="AY242" s="17" t="s">
        <v>141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84</v>
      </c>
      <c r="BK242" s="200">
        <f>ROUND(I242*H242,2)</f>
        <v>0</v>
      </c>
      <c r="BL242" s="17" t="s">
        <v>148</v>
      </c>
      <c r="BM242" s="199" t="s">
        <v>872</v>
      </c>
    </row>
    <row r="243" spans="1:65" s="14" customFormat="1">
      <c r="B243" s="212"/>
      <c r="C243" s="213"/>
      <c r="D243" s="203" t="s">
        <v>153</v>
      </c>
      <c r="E243" s="213"/>
      <c r="F243" s="215" t="s">
        <v>873</v>
      </c>
      <c r="G243" s="213"/>
      <c r="H243" s="216">
        <v>140.73599999999999</v>
      </c>
      <c r="I243" s="217"/>
      <c r="J243" s="213"/>
      <c r="K243" s="213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153</v>
      </c>
      <c r="AU243" s="222" t="s">
        <v>86</v>
      </c>
      <c r="AV243" s="14" t="s">
        <v>86</v>
      </c>
      <c r="AW243" s="14" t="s">
        <v>4</v>
      </c>
      <c r="AX243" s="14" t="s">
        <v>84</v>
      </c>
      <c r="AY243" s="222" t="s">
        <v>141</v>
      </c>
    </row>
    <row r="244" spans="1:65" s="2" customFormat="1" ht="33" customHeight="1">
      <c r="A244" s="34"/>
      <c r="B244" s="35"/>
      <c r="C244" s="187" t="s">
        <v>308</v>
      </c>
      <c r="D244" s="187" t="s">
        <v>144</v>
      </c>
      <c r="E244" s="188" t="s">
        <v>281</v>
      </c>
      <c r="F244" s="189" t="s">
        <v>282</v>
      </c>
      <c r="G244" s="190" t="s">
        <v>269</v>
      </c>
      <c r="H244" s="191">
        <v>8.7959999999999994</v>
      </c>
      <c r="I244" s="192"/>
      <c r="J244" s="193">
        <f>ROUND(I244*H244,2)</f>
        <v>0</v>
      </c>
      <c r="K244" s="194"/>
      <c r="L244" s="39"/>
      <c r="M244" s="195" t="s">
        <v>1</v>
      </c>
      <c r="N244" s="196" t="s">
        <v>41</v>
      </c>
      <c r="O244" s="71"/>
      <c r="P244" s="197">
        <f>O244*H244</f>
        <v>0</v>
      </c>
      <c r="Q244" s="197">
        <v>0</v>
      </c>
      <c r="R244" s="197">
        <f>Q244*H244</f>
        <v>0</v>
      </c>
      <c r="S244" s="197">
        <v>0</v>
      </c>
      <c r="T244" s="19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148</v>
      </c>
      <c r="AT244" s="199" t="s">
        <v>144</v>
      </c>
      <c r="AU244" s="199" t="s">
        <v>86</v>
      </c>
      <c r="AY244" s="17" t="s">
        <v>141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17" t="s">
        <v>84</v>
      </c>
      <c r="BK244" s="200">
        <f>ROUND(I244*H244,2)</f>
        <v>0</v>
      </c>
      <c r="BL244" s="17" t="s">
        <v>148</v>
      </c>
      <c r="BM244" s="199" t="s">
        <v>874</v>
      </c>
    </row>
    <row r="245" spans="1:65" s="12" customFormat="1" ht="22.9" customHeight="1">
      <c r="B245" s="171"/>
      <c r="C245" s="172"/>
      <c r="D245" s="173" t="s">
        <v>75</v>
      </c>
      <c r="E245" s="185" t="s">
        <v>284</v>
      </c>
      <c r="F245" s="185" t="s">
        <v>285</v>
      </c>
      <c r="G245" s="172"/>
      <c r="H245" s="172"/>
      <c r="I245" s="175"/>
      <c r="J245" s="186">
        <f>BK245</f>
        <v>0</v>
      </c>
      <c r="K245" s="172"/>
      <c r="L245" s="177"/>
      <c r="M245" s="178"/>
      <c r="N245" s="179"/>
      <c r="O245" s="179"/>
      <c r="P245" s="180">
        <f>P246</f>
        <v>0</v>
      </c>
      <c r="Q245" s="179"/>
      <c r="R245" s="180">
        <f>R246</f>
        <v>0</v>
      </c>
      <c r="S245" s="179"/>
      <c r="T245" s="181">
        <f>T246</f>
        <v>0</v>
      </c>
      <c r="AR245" s="182" t="s">
        <v>84</v>
      </c>
      <c r="AT245" s="183" t="s">
        <v>75</v>
      </c>
      <c r="AU245" s="183" t="s">
        <v>84</v>
      </c>
      <c r="AY245" s="182" t="s">
        <v>141</v>
      </c>
      <c r="BK245" s="184">
        <f>BK246</f>
        <v>0</v>
      </c>
    </row>
    <row r="246" spans="1:65" s="2" customFormat="1" ht="16.5" customHeight="1">
      <c r="A246" s="34"/>
      <c r="B246" s="35"/>
      <c r="C246" s="187" t="s">
        <v>312</v>
      </c>
      <c r="D246" s="187" t="s">
        <v>144</v>
      </c>
      <c r="E246" s="188" t="s">
        <v>875</v>
      </c>
      <c r="F246" s="189" t="s">
        <v>876</v>
      </c>
      <c r="G246" s="190" t="s">
        <v>269</v>
      </c>
      <c r="H246" s="191">
        <v>5.835</v>
      </c>
      <c r="I246" s="192"/>
      <c r="J246" s="193">
        <f>ROUND(I246*H246,2)</f>
        <v>0</v>
      </c>
      <c r="K246" s="194"/>
      <c r="L246" s="39"/>
      <c r="M246" s="195" t="s">
        <v>1</v>
      </c>
      <c r="N246" s="196" t="s">
        <v>41</v>
      </c>
      <c r="O246" s="71"/>
      <c r="P246" s="197">
        <f>O246*H246</f>
        <v>0</v>
      </c>
      <c r="Q246" s="197">
        <v>0</v>
      </c>
      <c r="R246" s="197">
        <f>Q246*H246</f>
        <v>0</v>
      </c>
      <c r="S246" s="197">
        <v>0</v>
      </c>
      <c r="T246" s="19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148</v>
      </c>
      <c r="AT246" s="199" t="s">
        <v>144</v>
      </c>
      <c r="AU246" s="199" t="s">
        <v>86</v>
      </c>
      <c r="AY246" s="17" t="s">
        <v>141</v>
      </c>
      <c r="BE246" s="200">
        <f>IF(N246="základní",J246,0)</f>
        <v>0</v>
      </c>
      <c r="BF246" s="200">
        <f>IF(N246="snížená",J246,0)</f>
        <v>0</v>
      </c>
      <c r="BG246" s="200">
        <f>IF(N246="zákl. přenesená",J246,0)</f>
        <v>0</v>
      </c>
      <c r="BH246" s="200">
        <f>IF(N246="sníž. přenesená",J246,0)</f>
        <v>0</v>
      </c>
      <c r="BI246" s="200">
        <f>IF(N246="nulová",J246,0)</f>
        <v>0</v>
      </c>
      <c r="BJ246" s="17" t="s">
        <v>84</v>
      </c>
      <c r="BK246" s="200">
        <f>ROUND(I246*H246,2)</f>
        <v>0</v>
      </c>
      <c r="BL246" s="17" t="s">
        <v>148</v>
      </c>
      <c r="BM246" s="199" t="s">
        <v>877</v>
      </c>
    </row>
    <row r="247" spans="1:65" s="12" customFormat="1" ht="25.9" customHeight="1">
      <c r="B247" s="171"/>
      <c r="C247" s="172"/>
      <c r="D247" s="173" t="s">
        <v>75</v>
      </c>
      <c r="E247" s="174" t="s">
        <v>290</v>
      </c>
      <c r="F247" s="174" t="s">
        <v>291</v>
      </c>
      <c r="G247" s="172"/>
      <c r="H247" s="172"/>
      <c r="I247" s="175"/>
      <c r="J247" s="176">
        <f>BK247</f>
        <v>0</v>
      </c>
      <c r="K247" s="172"/>
      <c r="L247" s="177"/>
      <c r="M247" s="178"/>
      <c r="N247" s="179"/>
      <c r="O247" s="179"/>
      <c r="P247" s="180">
        <f>P248+P252+P255+P276+P278+P297+P299+P326+P369</f>
        <v>0</v>
      </c>
      <c r="Q247" s="179"/>
      <c r="R247" s="180">
        <f>R248+R252+R255+R276+R278+R297+R299+R326+R369</f>
        <v>3.8146585599999998</v>
      </c>
      <c r="S247" s="179"/>
      <c r="T247" s="181">
        <f>T248+T252+T255+T276+T278+T297+T299+T326+T369</f>
        <v>2.5117646999999996</v>
      </c>
      <c r="AR247" s="182" t="s">
        <v>86</v>
      </c>
      <c r="AT247" s="183" t="s">
        <v>75</v>
      </c>
      <c r="AU247" s="183" t="s">
        <v>76</v>
      </c>
      <c r="AY247" s="182" t="s">
        <v>141</v>
      </c>
      <c r="BK247" s="184">
        <f>BK248+BK252+BK255+BK276+BK278+BK297+BK299+BK326+BK369</f>
        <v>0</v>
      </c>
    </row>
    <row r="248" spans="1:65" s="12" customFormat="1" ht="22.9" customHeight="1">
      <c r="B248" s="171"/>
      <c r="C248" s="172"/>
      <c r="D248" s="173" t="s">
        <v>75</v>
      </c>
      <c r="E248" s="185" t="s">
        <v>292</v>
      </c>
      <c r="F248" s="185" t="s">
        <v>293</v>
      </c>
      <c r="G248" s="172"/>
      <c r="H248" s="172"/>
      <c r="I248" s="175"/>
      <c r="J248" s="186">
        <f>BK248</f>
        <v>0</v>
      </c>
      <c r="K248" s="172"/>
      <c r="L248" s="177"/>
      <c r="M248" s="178"/>
      <c r="N248" s="179"/>
      <c r="O248" s="179"/>
      <c r="P248" s="180">
        <f>SUM(P249:P251)</f>
        <v>0</v>
      </c>
      <c r="Q248" s="179"/>
      <c r="R248" s="180">
        <f>SUM(R249:R251)</f>
        <v>0</v>
      </c>
      <c r="S248" s="179"/>
      <c r="T248" s="181">
        <f>SUM(T249:T251)</f>
        <v>0.11157999999999998</v>
      </c>
      <c r="AR248" s="182" t="s">
        <v>86</v>
      </c>
      <c r="AT248" s="183" t="s">
        <v>75</v>
      </c>
      <c r="AU248" s="183" t="s">
        <v>84</v>
      </c>
      <c r="AY248" s="182" t="s">
        <v>141</v>
      </c>
      <c r="BK248" s="184">
        <f>SUM(BK249:BK251)</f>
        <v>0</v>
      </c>
    </row>
    <row r="249" spans="1:65" s="2" customFormat="1" ht="16.5" customHeight="1">
      <c r="A249" s="34"/>
      <c r="B249" s="35"/>
      <c r="C249" s="187" t="s">
        <v>318</v>
      </c>
      <c r="D249" s="187" t="s">
        <v>144</v>
      </c>
      <c r="E249" s="188" t="s">
        <v>295</v>
      </c>
      <c r="F249" s="189" t="s">
        <v>296</v>
      </c>
      <c r="G249" s="190" t="s">
        <v>185</v>
      </c>
      <c r="H249" s="191">
        <v>4</v>
      </c>
      <c r="I249" s="192"/>
      <c r="J249" s="193">
        <f>ROUND(I249*H249,2)</f>
        <v>0</v>
      </c>
      <c r="K249" s="194"/>
      <c r="L249" s="39"/>
      <c r="M249" s="195" t="s">
        <v>1</v>
      </c>
      <c r="N249" s="196" t="s">
        <v>41</v>
      </c>
      <c r="O249" s="71"/>
      <c r="P249" s="197">
        <f>O249*H249</f>
        <v>0</v>
      </c>
      <c r="Q249" s="197">
        <v>0</v>
      </c>
      <c r="R249" s="197">
        <f>Q249*H249</f>
        <v>0</v>
      </c>
      <c r="S249" s="197">
        <v>1.4919999999999999E-2</v>
      </c>
      <c r="T249" s="198">
        <f>S249*H249</f>
        <v>5.9679999999999997E-2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216</v>
      </c>
      <c r="AT249" s="199" t="s">
        <v>144</v>
      </c>
      <c r="AU249" s="199" t="s">
        <v>86</v>
      </c>
      <c r="AY249" s="17" t="s">
        <v>141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7" t="s">
        <v>84</v>
      </c>
      <c r="BK249" s="200">
        <f>ROUND(I249*H249,2)</f>
        <v>0</v>
      </c>
      <c r="BL249" s="17" t="s">
        <v>216</v>
      </c>
      <c r="BM249" s="199" t="s">
        <v>878</v>
      </c>
    </row>
    <row r="250" spans="1:65" s="2" customFormat="1" ht="16.5" customHeight="1">
      <c r="A250" s="34"/>
      <c r="B250" s="35"/>
      <c r="C250" s="187" t="s">
        <v>322</v>
      </c>
      <c r="D250" s="187" t="s">
        <v>144</v>
      </c>
      <c r="E250" s="188" t="s">
        <v>299</v>
      </c>
      <c r="F250" s="189" t="s">
        <v>300</v>
      </c>
      <c r="G250" s="190" t="s">
        <v>185</v>
      </c>
      <c r="H250" s="191">
        <v>20</v>
      </c>
      <c r="I250" s="192"/>
      <c r="J250" s="193">
        <f>ROUND(I250*H250,2)</f>
        <v>0</v>
      </c>
      <c r="K250" s="194"/>
      <c r="L250" s="39"/>
      <c r="M250" s="195" t="s">
        <v>1</v>
      </c>
      <c r="N250" s="196" t="s">
        <v>41</v>
      </c>
      <c r="O250" s="71"/>
      <c r="P250" s="197">
        <f>O250*H250</f>
        <v>0</v>
      </c>
      <c r="Q250" s="197">
        <v>0</v>
      </c>
      <c r="R250" s="197">
        <f>Q250*H250</f>
        <v>0</v>
      </c>
      <c r="S250" s="197">
        <v>2.0999999999999999E-3</v>
      </c>
      <c r="T250" s="198">
        <f>S250*H250</f>
        <v>4.1999999999999996E-2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9" t="s">
        <v>216</v>
      </c>
      <c r="AT250" s="199" t="s">
        <v>144</v>
      </c>
      <c r="AU250" s="199" t="s">
        <v>86</v>
      </c>
      <c r="AY250" s="17" t="s">
        <v>141</v>
      </c>
      <c r="BE250" s="200">
        <f>IF(N250="základní",J250,0)</f>
        <v>0</v>
      </c>
      <c r="BF250" s="200">
        <f>IF(N250="snížená",J250,0)</f>
        <v>0</v>
      </c>
      <c r="BG250" s="200">
        <f>IF(N250="zákl. přenesená",J250,0)</f>
        <v>0</v>
      </c>
      <c r="BH250" s="200">
        <f>IF(N250="sníž. přenesená",J250,0)</f>
        <v>0</v>
      </c>
      <c r="BI250" s="200">
        <f>IF(N250="nulová",J250,0)</f>
        <v>0</v>
      </c>
      <c r="BJ250" s="17" t="s">
        <v>84</v>
      </c>
      <c r="BK250" s="200">
        <f>ROUND(I250*H250,2)</f>
        <v>0</v>
      </c>
      <c r="BL250" s="17" t="s">
        <v>216</v>
      </c>
      <c r="BM250" s="199" t="s">
        <v>879</v>
      </c>
    </row>
    <row r="251" spans="1:65" s="2" customFormat="1" ht="16.5" customHeight="1">
      <c r="A251" s="34"/>
      <c r="B251" s="35"/>
      <c r="C251" s="187" t="s">
        <v>326</v>
      </c>
      <c r="D251" s="187" t="s">
        <v>144</v>
      </c>
      <c r="E251" s="188" t="s">
        <v>303</v>
      </c>
      <c r="F251" s="189" t="s">
        <v>304</v>
      </c>
      <c r="G251" s="190" t="s">
        <v>185</v>
      </c>
      <c r="H251" s="191">
        <v>5</v>
      </c>
      <c r="I251" s="192"/>
      <c r="J251" s="193">
        <f>ROUND(I251*H251,2)</f>
        <v>0</v>
      </c>
      <c r="K251" s="194"/>
      <c r="L251" s="39"/>
      <c r="M251" s="195" t="s">
        <v>1</v>
      </c>
      <c r="N251" s="196" t="s">
        <v>41</v>
      </c>
      <c r="O251" s="71"/>
      <c r="P251" s="197">
        <f>O251*H251</f>
        <v>0</v>
      </c>
      <c r="Q251" s="197">
        <v>0</v>
      </c>
      <c r="R251" s="197">
        <f>Q251*H251</f>
        <v>0</v>
      </c>
      <c r="S251" s="197">
        <v>1.98E-3</v>
      </c>
      <c r="T251" s="198">
        <f>S251*H251</f>
        <v>9.8999999999999991E-3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216</v>
      </c>
      <c r="AT251" s="199" t="s">
        <v>144</v>
      </c>
      <c r="AU251" s="199" t="s">
        <v>86</v>
      </c>
      <c r="AY251" s="17" t="s">
        <v>141</v>
      </c>
      <c r="BE251" s="200">
        <f>IF(N251="základní",J251,0)</f>
        <v>0</v>
      </c>
      <c r="BF251" s="200">
        <f>IF(N251="snížená",J251,0)</f>
        <v>0</v>
      </c>
      <c r="BG251" s="200">
        <f>IF(N251="zákl. přenesená",J251,0)</f>
        <v>0</v>
      </c>
      <c r="BH251" s="200">
        <f>IF(N251="sníž. přenesená",J251,0)</f>
        <v>0</v>
      </c>
      <c r="BI251" s="200">
        <f>IF(N251="nulová",J251,0)</f>
        <v>0</v>
      </c>
      <c r="BJ251" s="17" t="s">
        <v>84</v>
      </c>
      <c r="BK251" s="200">
        <f>ROUND(I251*H251,2)</f>
        <v>0</v>
      </c>
      <c r="BL251" s="17" t="s">
        <v>216</v>
      </c>
      <c r="BM251" s="199" t="s">
        <v>880</v>
      </c>
    </row>
    <row r="252" spans="1:65" s="12" customFormat="1" ht="22.9" customHeight="1">
      <c r="B252" s="171"/>
      <c r="C252" s="172"/>
      <c r="D252" s="173" t="s">
        <v>75</v>
      </c>
      <c r="E252" s="185" t="s">
        <v>306</v>
      </c>
      <c r="F252" s="185" t="s">
        <v>307</v>
      </c>
      <c r="G252" s="172"/>
      <c r="H252" s="172"/>
      <c r="I252" s="175"/>
      <c r="J252" s="186">
        <f>BK252</f>
        <v>0</v>
      </c>
      <c r="K252" s="172"/>
      <c r="L252" s="177"/>
      <c r="M252" s="178"/>
      <c r="N252" s="179"/>
      <c r="O252" s="179"/>
      <c r="P252" s="180">
        <f>SUM(P253:P254)</f>
        <v>0</v>
      </c>
      <c r="Q252" s="179"/>
      <c r="R252" s="180">
        <f>SUM(R253:R254)</f>
        <v>0</v>
      </c>
      <c r="S252" s="179"/>
      <c r="T252" s="181">
        <f>SUM(T253:T254)</f>
        <v>4.7199999999999999E-2</v>
      </c>
      <c r="AR252" s="182" t="s">
        <v>86</v>
      </c>
      <c r="AT252" s="183" t="s">
        <v>75</v>
      </c>
      <c r="AU252" s="183" t="s">
        <v>84</v>
      </c>
      <c r="AY252" s="182" t="s">
        <v>141</v>
      </c>
      <c r="BK252" s="184">
        <f>SUM(BK253:BK254)</f>
        <v>0</v>
      </c>
    </row>
    <row r="253" spans="1:65" s="2" customFormat="1" ht="24.2" customHeight="1">
      <c r="A253" s="34"/>
      <c r="B253" s="35"/>
      <c r="C253" s="187" t="s">
        <v>330</v>
      </c>
      <c r="D253" s="187" t="s">
        <v>144</v>
      </c>
      <c r="E253" s="188" t="s">
        <v>309</v>
      </c>
      <c r="F253" s="189" t="s">
        <v>310</v>
      </c>
      <c r="G253" s="190" t="s">
        <v>185</v>
      </c>
      <c r="H253" s="191">
        <v>20</v>
      </c>
      <c r="I253" s="192"/>
      <c r="J253" s="193">
        <f>ROUND(I253*H253,2)</f>
        <v>0</v>
      </c>
      <c r="K253" s="194"/>
      <c r="L253" s="39"/>
      <c r="M253" s="195" t="s">
        <v>1</v>
      </c>
      <c r="N253" s="196" t="s">
        <v>41</v>
      </c>
      <c r="O253" s="71"/>
      <c r="P253" s="197">
        <f>O253*H253</f>
        <v>0</v>
      </c>
      <c r="Q253" s="197">
        <v>0</v>
      </c>
      <c r="R253" s="197">
        <f>Q253*H253</f>
        <v>0</v>
      </c>
      <c r="S253" s="197">
        <v>2.1299999999999999E-3</v>
      </c>
      <c r="T253" s="198">
        <f>S253*H253</f>
        <v>4.2599999999999999E-2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216</v>
      </c>
      <c r="AT253" s="199" t="s">
        <v>144</v>
      </c>
      <c r="AU253" s="199" t="s">
        <v>86</v>
      </c>
      <c r="AY253" s="17" t="s">
        <v>141</v>
      </c>
      <c r="BE253" s="200">
        <f>IF(N253="základní",J253,0)</f>
        <v>0</v>
      </c>
      <c r="BF253" s="200">
        <f>IF(N253="snížená",J253,0)</f>
        <v>0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17" t="s">
        <v>84</v>
      </c>
      <c r="BK253" s="200">
        <f>ROUND(I253*H253,2)</f>
        <v>0</v>
      </c>
      <c r="BL253" s="17" t="s">
        <v>216</v>
      </c>
      <c r="BM253" s="199" t="s">
        <v>881</v>
      </c>
    </row>
    <row r="254" spans="1:65" s="2" customFormat="1" ht="16.5" customHeight="1">
      <c r="A254" s="34"/>
      <c r="B254" s="35"/>
      <c r="C254" s="187" t="s">
        <v>335</v>
      </c>
      <c r="D254" s="187" t="s">
        <v>144</v>
      </c>
      <c r="E254" s="188" t="s">
        <v>313</v>
      </c>
      <c r="F254" s="189" t="s">
        <v>314</v>
      </c>
      <c r="G254" s="190" t="s">
        <v>185</v>
      </c>
      <c r="H254" s="191">
        <v>20</v>
      </c>
      <c r="I254" s="192"/>
      <c r="J254" s="193">
        <f>ROUND(I254*H254,2)</f>
        <v>0</v>
      </c>
      <c r="K254" s="194"/>
      <c r="L254" s="39"/>
      <c r="M254" s="195" t="s">
        <v>1</v>
      </c>
      <c r="N254" s="196" t="s">
        <v>41</v>
      </c>
      <c r="O254" s="71"/>
      <c r="P254" s="197">
        <f>O254*H254</f>
        <v>0</v>
      </c>
      <c r="Q254" s="197">
        <v>0</v>
      </c>
      <c r="R254" s="197">
        <f>Q254*H254</f>
        <v>0</v>
      </c>
      <c r="S254" s="197">
        <v>2.3000000000000001E-4</v>
      </c>
      <c r="T254" s="198">
        <f>S254*H254</f>
        <v>4.5999999999999999E-3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216</v>
      </c>
      <c r="AT254" s="199" t="s">
        <v>144</v>
      </c>
      <c r="AU254" s="199" t="s">
        <v>86</v>
      </c>
      <c r="AY254" s="17" t="s">
        <v>141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7" t="s">
        <v>84</v>
      </c>
      <c r="BK254" s="200">
        <f>ROUND(I254*H254,2)</f>
        <v>0</v>
      </c>
      <c r="BL254" s="17" t="s">
        <v>216</v>
      </c>
      <c r="BM254" s="199" t="s">
        <v>882</v>
      </c>
    </row>
    <row r="255" spans="1:65" s="12" customFormat="1" ht="22.9" customHeight="1">
      <c r="B255" s="171"/>
      <c r="C255" s="172"/>
      <c r="D255" s="173" t="s">
        <v>75</v>
      </c>
      <c r="E255" s="185" t="s">
        <v>316</v>
      </c>
      <c r="F255" s="185" t="s">
        <v>317</v>
      </c>
      <c r="G255" s="172"/>
      <c r="H255" s="172"/>
      <c r="I255" s="175"/>
      <c r="J255" s="186">
        <f>BK255</f>
        <v>0</v>
      </c>
      <c r="K255" s="172"/>
      <c r="L255" s="177"/>
      <c r="M255" s="178"/>
      <c r="N255" s="179"/>
      <c r="O255" s="179"/>
      <c r="P255" s="180">
        <f>SUM(P256:P275)</f>
        <v>0</v>
      </c>
      <c r="Q255" s="179"/>
      <c r="R255" s="180">
        <f>SUM(R256:R275)</f>
        <v>0.24583999999999998</v>
      </c>
      <c r="S255" s="179"/>
      <c r="T255" s="181">
        <f>SUM(T256:T275)</f>
        <v>0.14039000000000001</v>
      </c>
      <c r="AR255" s="182" t="s">
        <v>86</v>
      </c>
      <c r="AT255" s="183" t="s">
        <v>75</v>
      </c>
      <c r="AU255" s="183" t="s">
        <v>84</v>
      </c>
      <c r="AY255" s="182" t="s">
        <v>141</v>
      </c>
      <c r="BK255" s="184">
        <f>SUM(BK256:BK275)</f>
        <v>0</v>
      </c>
    </row>
    <row r="256" spans="1:65" s="2" customFormat="1" ht="16.5" customHeight="1">
      <c r="A256" s="34"/>
      <c r="B256" s="35"/>
      <c r="C256" s="187" t="s">
        <v>339</v>
      </c>
      <c r="D256" s="187" t="s">
        <v>144</v>
      </c>
      <c r="E256" s="188" t="s">
        <v>319</v>
      </c>
      <c r="F256" s="189" t="s">
        <v>320</v>
      </c>
      <c r="G256" s="190" t="s">
        <v>233</v>
      </c>
      <c r="H256" s="191">
        <v>5</v>
      </c>
      <c r="I256" s="192"/>
      <c r="J256" s="193">
        <f t="shared" ref="J256:J275" si="10">ROUND(I256*H256,2)</f>
        <v>0</v>
      </c>
      <c r="K256" s="194"/>
      <c r="L256" s="39"/>
      <c r="M256" s="195" t="s">
        <v>1</v>
      </c>
      <c r="N256" s="196" t="s">
        <v>41</v>
      </c>
      <c r="O256" s="71"/>
      <c r="P256" s="197">
        <f t="shared" ref="P256:P275" si="11">O256*H256</f>
        <v>0</v>
      </c>
      <c r="Q256" s="197">
        <v>0</v>
      </c>
      <c r="R256" s="197">
        <f t="shared" ref="R256:R275" si="12">Q256*H256</f>
        <v>0</v>
      </c>
      <c r="S256" s="197">
        <v>1.933E-2</v>
      </c>
      <c r="T256" s="198">
        <f t="shared" ref="T256:T275" si="13">S256*H256</f>
        <v>9.665E-2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9" t="s">
        <v>216</v>
      </c>
      <c r="AT256" s="199" t="s">
        <v>144</v>
      </c>
      <c r="AU256" s="199" t="s">
        <v>86</v>
      </c>
      <c r="AY256" s="17" t="s">
        <v>141</v>
      </c>
      <c r="BE256" s="200">
        <f t="shared" ref="BE256:BE275" si="14">IF(N256="základní",J256,0)</f>
        <v>0</v>
      </c>
      <c r="BF256" s="200">
        <f t="shared" ref="BF256:BF275" si="15">IF(N256="snížená",J256,0)</f>
        <v>0</v>
      </c>
      <c r="BG256" s="200">
        <f t="shared" ref="BG256:BG275" si="16">IF(N256="zákl. přenesená",J256,0)</f>
        <v>0</v>
      </c>
      <c r="BH256" s="200">
        <f t="shared" ref="BH256:BH275" si="17">IF(N256="sníž. přenesená",J256,0)</f>
        <v>0</v>
      </c>
      <c r="BI256" s="200">
        <f t="shared" ref="BI256:BI275" si="18">IF(N256="nulová",J256,0)</f>
        <v>0</v>
      </c>
      <c r="BJ256" s="17" t="s">
        <v>84</v>
      </c>
      <c r="BK256" s="200">
        <f t="shared" ref="BK256:BK275" si="19">ROUND(I256*H256,2)</f>
        <v>0</v>
      </c>
      <c r="BL256" s="17" t="s">
        <v>216</v>
      </c>
      <c r="BM256" s="199" t="s">
        <v>883</v>
      </c>
    </row>
    <row r="257" spans="1:65" s="2" customFormat="1" ht="16.5" customHeight="1">
      <c r="A257" s="34"/>
      <c r="B257" s="35"/>
      <c r="C257" s="187" t="s">
        <v>343</v>
      </c>
      <c r="D257" s="187" t="s">
        <v>144</v>
      </c>
      <c r="E257" s="188" t="s">
        <v>323</v>
      </c>
      <c r="F257" s="189" t="s">
        <v>324</v>
      </c>
      <c r="G257" s="190" t="s">
        <v>233</v>
      </c>
      <c r="H257" s="191">
        <v>2</v>
      </c>
      <c r="I257" s="192"/>
      <c r="J257" s="193">
        <f t="shared" si="10"/>
        <v>0</v>
      </c>
      <c r="K257" s="194"/>
      <c r="L257" s="39"/>
      <c r="M257" s="195" t="s">
        <v>1</v>
      </c>
      <c r="N257" s="196" t="s">
        <v>41</v>
      </c>
      <c r="O257" s="71"/>
      <c r="P257" s="197">
        <f t="shared" si="11"/>
        <v>0</v>
      </c>
      <c r="Q257" s="197">
        <v>0</v>
      </c>
      <c r="R257" s="197">
        <f t="shared" si="12"/>
        <v>0</v>
      </c>
      <c r="S257" s="197">
        <v>1.9460000000000002E-2</v>
      </c>
      <c r="T257" s="198">
        <f t="shared" si="13"/>
        <v>3.8920000000000003E-2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216</v>
      </c>
      <c r="AT257" s="199" t="s">
        <v>144</v>
      </c>
      <c r="AU257" s="199" t="s">
        <v>86</v>
      </c>
      <c r="AY257" s="17" t="s">
        <v>141</v>
      </c>
      <c r="BE257" s="200">
        <f t="shared" si="14"/>
        <v>0</v>
      </c>
      <c r="BF257" s="200">
        <f t="shared" si="15"/>
        <v>0</v>
      </c>
      <c r="BG257" s="200">
        <f t="shared" si="16"/>
        <v>0</v>
      </c>
      <c r="BH257" s="200">
        <f t="shared" si="17"/>
        <v>0</v>
      </c>
      <c r="BI257" s="200">
        <f t="shared" si="18"/>
        <v>0</v>
      </c>
      <c r="BJ257" s="17" t="s">
        <v>84</v>
      </c>
      <c r="BK257" s="200">
        <f t="shared" si="19"/>
        <v>0</v>
      </c>
      <c r="BL257" s="17" t="s">
        <v>216</v>
      </c>
      <c r="BM257" s="199" t="s">
        <v>884</v>
      </c>
    </row>
    <row r="258" spans="1:65" s="2" customFormat="1" ht="16.5" customHeight="1">
      <c r="A258" s="34"/>
      <c r="B258" s="35"/>
      <c r="C258" s="187" t="s">
        <v>347</v>
      </c>
      <c r="D258" s="187" t="s">
        <v>144</v>
      </c>
      <c r="E258" s="188" t="s">
        <v>327</v>
      </c>
      <c r="F258" s="189" t="s">
        <v>328</v>
      </c>
      <c r="G258" s="190" t="s">
        <v>233</v>
      </c>
      <c r="H258" s="191">
        <v>2</v>
      </c>
      <c r="I258" s="192"/>
      <c r="J258" s="193">
        <f t="shared" si="10"/>
        <v>0</v>
      </c>
      <c r="K258" s="194"/>
      <c r="L258" s="39"/>
      <c r="M258" s="195" t="s">
        <v>1</v>
      </c>
      <c r="N258" s="196" t="s">
        <v>41</v>
      </c>
      <c r="O258" s="71"/>
      <c r="P258" s="197">
        <f t="shared" si="11"/>
        <v>0</v>
      </c>
      <c r="Q258" s="197">
        <v>0</v>
      </c>
      <c r="R258" s="197">
        <f t="shared" si="12"/>
        <v>0</v>
      </c>
      <c r="S258" s="197">
        <v>1.56E-3</v>
      </c>
      <c r="T258" s="198">
        <f t="shared" si="13"/>
        <v>3.1199999999999999E-3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9" t="s">
        <v>216</v>
      </c>
      <c r="AT258" s="199" t="s">
        <v>144</v>
      </c>
      <c r="AU258" s="199" t="s">
        <v>86</v>
      </c>
      <c r="AY258" s="17" t="s">
        <v>141</v>
      </c>
      <c r="BE258" s="200">
        <f t="shared" si="14"/>
        <v>0</v>
      </c>
      <c r="BF258" s="200">
        <f t="shared" si="15"/>
        <v>0</v>
      </c>
      <c r="BG258" s="200">
        <f t="shared" si="16"/>
        <v>0</v>
      </c>
      <c r="BH258" s="200">
        <f t="shared" si="17"/>
        <v>0</v>
      </c>
      <c r="BI258" s="200">
        <f t="shared" si="18"/>
        <v>0</v>
      </c>
      <c r="BJ258" s="17" t="s">
        <v>84</v>
      </c>
      <c r="BK258" s="200">
        <f t="shared" si="19"/>
        <v>0</v>
      </c>
      <c r="BL258" s="17" t="s">
        <v>216</v>
      </c>
      <c r="BM258" s="199" t="s">
        <v>885</v>
      </c>
    </row>
    <row r="259" spans="1:65" s="2" customFormat="1" ht="16.5" customHeight="1">
      <c r="A259" s="34"/>
      <c r="B259" s="35"/>
      <c r="C259" s="187" t="s">
        <v>351</v>
      </c>
      <c r="D259" s="187" t="s">
        <v>144</v>
      </c>
      <c r="E259" s="188" t="s">
        <v>331</v>
      </c>
      <c r="F259" s="189" t="s">
        <v>332</v>
      </c>
      <c r="G259" s="190" t="s">
        <v>333</v>
      </c>
      <c r="H259" s="191">
        <v>2</v>
      </c>
      <c r="I259" s="192"/>
      <c r="J259" s="193">
        <f t="shared" si="10"/>
        <v>0</v>
      </c>
      <c r="K259" s="194"/>
      <c r="L259" s="39"/>
      <c r="M259" s="195" t="s">
        <v>1</v>
      </c>
      <c r="N259" s="196" t="s">
        <v>41</v>
      </c>
      <c r="O259" s="71"/>
      <c r="P259" s="197">
        <f t="shared" si="11"/>
        <v>0</v>
      </c>
      <c r="Q259" s="197">
        <v>0</v>
      </c>
      <c r="R259" s="197">
        <f t="shared" si="12"/>
        <v>0</v>
      </c>
      <c r="S259" s="197">
        <v>8.4999999999999995E-4</v>
      </c>
      <c r="T259" s="198">
        <f t="shared" si="13"/>
        <v>1.6999999999999999E-3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9" t="s">
        <v>216</v>
      </c>
      <c r="AT259" s="199" t="s">
        <v>144</v>
      </c>
      <c r="AU259" s="199" t="s">
        <v>86</v>
      </c>
      <c r="AY259" s="17" t="s">
        <v>141</v>
      </c>
      <c r="BE259" s="200">
        <f t="shared" si="14"/>
        <v>0</v>
      </c>
      <c r="BF259" s="200">
        <f t="shared" si="15"/>
        <v>0</v>
      </c>
      <c r="BG259" s="200">
        <f t="shared" si="16"/>
        <v>0</v>
      </c>
      <c r="BH259" s="200">
        <f t="shared" si="17"/>
        <v>0</v>
      </c>
      <c r="BI259" s="200">
        <f t="shared" si="18"/>
        <v>0</v>
      </c>
      <c r="BJ259" s="17" t="s">
        <v>84</v>
      </c>
      <c r="BK259" s="200">
        <f t="shared" si="19"/>
        <v>0</v>
      </c>
      <c r="BL259" s="17" t="s">
        <v>216</v>
      </c>
      <c r="BM259" s="199" t="s">
        <v>886</v>
      </c>
    </row>
    <row r="260" spans="1:65" s="2" customFormat="1" ht="24.2" customHeight="1">
      <c r="A260" s="34"/>
      <c r="B260" s="35"/>
      <c r="C260" s="187" t="s">
        <v>355</v>
      </c>
      <c r="D260" s="187" t="s">
        <v>144</v>
      </c>
      <c r="E260" s="188" t="s">
        <v>602</v>
      </c>
      <c r="F260" s="189" t="s">
        <v>603</v>
      </c>
      <c r="G260" s="190" t="s">
        <v>233</v>
      </c>
      <c r="H260" s="191">
        <v>5</v>
      </c>
      <c r="I260" s="192"/>
      <c r="J260" s="193">
        <f t="shared" si="10"/>
        <v>0</v>
      </c>
      <c r="K260" s="194"/>
      <c r="L260" s="39"/>
      <c r="M260" s="195" t="s">
        <v>1</v>
      </c>
      <c r="N260" s="196" t="s">
        <v>41</v>
      </c>
      <c r="O260" s="71"/>
      <c r="P260" s="197">
        <f t="shared" si="11"/>
        <v>0</v>
      </c>
      <c r="Q260" s="197">
        <v>1.6969999999999999E-2</v>
      </c>
      <c r="R260" s="197">
        <f t="shared" si="12"/>
        <v>8.4849999999999995E-2</v>
      </c>
      <c r="S260" s="197">
        <v>0</v>
      </c>
      <c r="T260" s="198">
        <f t="shared" si="1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216</v>
      </c>
      <c r="AT260" s="199" t="s">
        <v>144</v>
      </c>
      <c r="AU260" s="199" t="s">
        <v>86</v>
      </c>
      <c r="AY260" s="17" t="s">
        <v>141</v>
      </c>
      <c r="BE260" s="200">
        <f t="shared" si="14"/>
        <v>0</v>
      </c>
      <c r="BF260" s="200">
        <f t="shared" si="15"/>
        <v>0</v>
      </c>
      <c r="BG260" s="200">
        <f t="shared" si="16"/>
        <v>0</v>
      </c>
      <c r="BH260" s="200">
        <f t="shared" si="17"/>
        <v>0</v>
      </c>
      <c r="BI260" s="200">
        <f t="shared" si="18"/>
        <v>0</v>
      </c>
      <c r="BJ260" s="17" t="s">
        <v>84</v>
      </c>
      <c r="BK260" s="200">
        <f t="shared" si="19"/>
        <v>0</v>
      </c>
      <c r="BL260" s="17" t="s">
        <v>216</v>
      </c>
      <c r="BM260" s="199" t="s">
        <v>887</v>
      </c>
    </row>
    <row r="261" spans="1:65" s="2" customFormat="1" ht="24.2" customHeight="1">
      <c r="A261" s="34"/>
      <c r="B261" s="35"/>
      <c r="C261" s="187" t="s">
        <v>359</v>
      </c>
      <c r="D261" s="187" t="s">
        <v>144</v>
      </c>
      <c r="E261" s="188" t="s">
        <v>608</v>
      </c>
      <c r="F261" s="189" t="s">
        <v>609</v>
      </c>
      <c r="G261" s="190" t="s">
        <v>233</v>
      </c>
      <c r="H261" s="191">
        <v>3</v>
      </c>
      <c r="I261" s="192"/>
      <c r="J261" s="193">
        <f t="shared" si="10"/>
        <v>0</v>
      </c>
      <c r="K261" s="194"/>
      <c r="L261" s="39"/>
      <c r="M261" s="195" t="s">
        <v>1</v>
      </c>
      <c r="N261" s="196" t="s">
        <v>41</v>
      </c>
      <c r="O261" s="71"/>
      <c r="P261" s="197">
        <f t="shared" si="11"/>
        <v>0</v>
      </c>
      <c r="Q261" s="197">
        <v>1.6080000000000001E-2</v>
      </c>
      <c r="R261" s="197">
        <f t="shared" si="12"/>
        <v>4.8240000000000005E-2</v>
      </c>
      <c r="S261" s="197">
        <v>0</v>
      </c>
      <c r="T261" s="198">
        <f t="shared" si="1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9" t="s">
        <v>216</v>
      </c>
      <c r="AT261" s="199" t="s">
        <v>144</v>
      </c>
      <c r="AU261" s="199" t="s">
        <v>86</v>
      </c>
      <c r="AY261" s="17" t="s">
        <v>141</v>
      </c>
      <c r="BE261" s="200">
        <f t="shared" si="14"/>
        <v>0</v>
      </c>
      <c r="BF261" s="200">
        <f t="shared" si="15"/>
        <v>0</v>
      </c>
      <c r="BG261" s="200">
        <f t="shared" si="16"/>
        <v>0</v>
      </c>
      <c r="BH261" s="200">
        <f t="shared" si="17"/>
        <v>0</v>
      </c>
      <c r="BI261" s="200">
        <f t="shared" si="18"/>
        <v>0</v>
      </c>
      <c r="BJ261" s="17" t="s">
        <v>84</v>
      </c>
      <c r="BK261" s="200">
        <f t="shared" si="19"/>
        <v>0</v>
      </c>
      <c r="BL261" s="17" t="s">
        <v>216</v>
      </c>
      <c r="BM261" s="199" t="s">
        <v>888</v>
      </c>
    </row>
    <row r="262" spans="1:65" s="2" customFormat="1" ht="24.2" customHeight="1">
      <c r="A262" s="34"/>
      <c r="B262" s="35"/>
      <c r="C262" s="187" t="s">
        <v>363</v>
      </c>
      <c r="D262" s="187" t="s">
        <v>144</v>
      </c>
      <c r="E262" s="188" t="s">
        <v>336</v>
      </c>
      <c r="F262" s="189" t="s">
        <v>337</v>
      </c>
      <c r="G262" s="190" t="s">
        <v>233</v>
      </c>
      <c r="H262" s="191">
        <v>4</v>
      </c>
      <c r="I262" s="192"/>
      <c r="J262" s="193">
        <f t="shared" si="10"/>
        <v>0</v>
      </c>
      <c r="K262" s="194"/>
      <c r="L262" s="39"/>
      <c r="M262" s="195" t="s">
        <v>1</v>
      </c>
      <c r="N262" s="196" t="s">
        <v>41</v>
      </c>
      <c r="O262" s="71"/>
      <c r="P262" s="197">
        <f t="shared" si="11"/>
        <v>0</v>
      </c>
      <c r="Q262" s="197">
        <v>2.223E-2</v>
      </c>
      <c r="R262" s="197">
        <f t="shared" si="12"/>
        <v>8.8919999999999999E-2</v>
      </c>
      <c r="S262" s="197">
        <v>0</v>
      </c>
      <c r="T262" s="198">
        <f t="shared" si="1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216</v>
      </c>
      <c r="AT262" s="199" t="s">
        <v>144</v>
      </c>
      <c r="AU262" s="199" t="s">
        <v>86</v>
      </c>
      <c r="AY262" s="17" t="s">
        <v>141</v>
      </c>
      <c r="BE262" s="200">
        <f t="shared" si="14"/>
        <v>0</v>
      </c>
      <c r="BF262" s="200">
        <f t="shared" si="15"/>
        <v>0</v>
      </c>
      <c r="BG262" s="200">
        <f t="shared" si="16"/>
        <v>0</v>
      </c>
      <c r="BH262" s="200">
        <f t="shared" si="17"/>
        <v>0</v>
      </c>
      <c r="BI262" s="200">
        <f t="shared" si="18"/>
        <v>0</v>
      </c>
      <c r="BJ262" s="17" t="s">
        <v>84</v>
      </c>
      <c r="BK262" s="200">
        <f t="shared" si="19"/>
        <v>0</v>
      </c>
      <c r="BL262" s="17" t="s">
        <v>216</v>
      </c>
      <c r="BM262" s="199" t="s">
        <v>889</v>
      </c>
    </row>
    <row r="263" spans="1:65" s="2" customFormat="1" ht="24.2" customHeight="1">
      <c r="A263" s="34"/>
      <c r="B263" s="35"/>
      <c r="C263" s="187" t="s">
        <v>367</v>
      </c>
      <c r="D263" s="187" t="s">
        <v>144</v>
      </c>
      <c r="E263" s="188" t="s">
        <v>348</v>
      </c>
      <c r="F263" s="189" t="s">
        <v>349</v>
      </c>
      <c r="G263" s="190" t="s">
        <v>233</v>
      </c>
      <c r="H263" s="191">
        <v>1</v>
      </c>
      <c r="I263" s="192"/>
      <c r="J263" s="193">
        <f t="shared" si="10"/>
        <v>0</v>
      </c>
      <c r="K263" s="194"/>
      <c r="L263" s="39"/>
      <c r="M263" s="195" t="s">
        <v>1</v>
      </c>
      <c r="N263" s="196" t="s">
        <v>41</v>
      </c>
      <c r="O263" s="71"/>
      <c r="P263" s="197">
        <f t="shared" si="11"/>
        <v>0</v>
      </c>
      <c r="Q263" s="197">
        <v>1.4749999999999999E-2</v>
      </c>
      <c r="R263" s="197">
        <f t="shared" si="12"/>
        <v>1.4749999999999999E-2</v>
      </c>
      <c r="S263" s="197">
        <v>0</v>
      </c>
      <c r="T263" s="198">
        <f t="shared" si="1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9" t="s">
        <v>216</v>
      </c>
      <c r="AT263" s="199" t="s">
        <v>144</v>
      </c>
      <c r="AU263" s="199" t="s">
        <v>86</v>
      </c>
      <c r="AY263" s="17" t="s">
        <v>141</v>
      </c>
      <c r="BE263" s="200">
        <f t="shared" si="14"/>
        <v>0</v>
      </c>
      <c r="BF263" s="200">
        <f t="shared" si="15"/>
        <v>0</v>
      </c>
      <c r="BG263" s="200">
        <f t="shared" si="16"/>
        <v>0</v>
      </c>
      <c r="BH263" s="200">
        <f t="shared" si="17"/>
        <v>0</v>
      </c>
      <c r="BI263" s="200">
        <f t="shared" si="18"/>
        <v>0</v>
      </c>
      <c r="BJ263" s="17" t="s">
        <v>84</v>
      </c>
      <c r="BK263" s="200">
        <f t="shared" si="19"/>
        <v>0</v>
      </c>
      <c r="BL263" s="17" t="s">
        <v>216</v>
      </c>
      <c r="BM263" s="199" t="s">
        <v>890</v>
      </c>
    </row>
    <row r="264" spans="1:65" s="2" customFormat="1" ht="24.2" customHeight="1">
      <c r="A264" s="34"/>
      <c r="B264" s="35"/>
      <c r="C264" s="187" t="s">
        <v>371</v>
      </c>
      <c r="D264" s="187" t="s">
        <v>144</v>
      </c>
      <c r="E264" s="188" t="s">
        <v>352</v>
      </c>
      <c r="F264" s="189" t="s">
        <v>353</v>
      </c>
      <c r="G264" s="190" t="s">
        <v>233</v>
      </c>
      <c r="H264" s="191">
        <v>1</v>
      </c>
      <c r="I264" s="192"/>
      <c r="J264" s="193">
        <f t="shared" si="10"/>
        <v>0</v>
      </c>
      <c r="K264" s="194"/>
      <c r="L264" s="39"/>
      <c r="M264" s="195" t="s">
        <v>1</v>
      </c>
      <c r="N264" s="196" t="s">
        <v>41</v>
      </c>
      <c r="O264" s="71"/>
      <c r="P264" s="197">
        <f t="shared" si="11"/>
        <v>0</v>
      </c>
      <c r="Q264" s="197">
        <v>1.72E-3</v>
      </c>
      <c r="R264" s="197">
        <f t="shared" si="12"/>
        <v>1.72E-3</v>
      </c>
      <c r="S264" s="197">
        <v>0</v>
      </c>
      <c r="T264" s="198">
        <f t="shared" si="1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216</v>
      </c>
      <c r="AT264" s="199" t="s">
        <v>144</v>
      </c>
      <c r="AU264" s="199" t="s">
        <v>86</v>
      </c>
      <c r="AY264" s="17" t="s">
        <v>141</v>
      </c>
      <c r="BE264" s="200">
        <f t="shared" si="14"/>
        <v>0</v>
      </c>
      <c r="BF264" s="200">
        <f t="shared" si="15"/>
        <v>0</v>
      </c>
      <c r="BG264" s="200">
        <f t="shared" si="16"/>
        <v>0</v>
      </c>
      <c r="BH264" s="200">
        <f t="shared" si="17"/>
        <v>0</v>
      </c>
      <c r="BI264" s="200">
        <f t="shared" si="18"/>
        <v>0</v>
      </c>
      <c r="BJ264" s="17" t="s">
        <v>84</v>
      </c>
      <c r="BK264" s="200">
        <f t="shared" si="19"/>
        <v>0</v>
      </c>
      <c r="BL264" s="17" t="s">
        <v>216</v>
      </c>
      <c r="BM264" s="199" t="s">
        <v>891</v>
      </c>
    </row>
    <row r="265" spans="1:65" s="2" customFormat="1" ht="16.5" customHeight="1">
      <c r="A265" s="34"/>
      <c r="B265" s="35"/>
      <c r="C265" s="187" t="s">
        <v>375</v>
      </c>
      <c r="D265" s="187" t="s">
        <v>144</v>
      </c>
      <c r="E265" s="188" t="s">
        <v>356</v>
      </c>
      <c r="F265" s="189" t="s">
        <v>357</v>
      </c>
      <c r="G265" s="190" t="s">
        <v>233</v>
      </c>
      <c r="H265" s="191">
        <v>4</v>
      </c>
      <c r="I265" s="192"/>
      <c r="J265" s="193">
        <f t="shared" si="10"/>
        <v>0</v>
      </c>
      <c r="K265" s="194"/>
      <c r="L265" s="39"/>
      <c r="M265" s="195" t="s">
        <v>1</v>
      </c>
      <c r="N265" s="196" t="s">
        <v>41</v>
      </c>
      <c r="O265" s="71"/>
      <c r="P265" s="197">
        <f t="shared" si="11"/>
        <v>0</v>
      </c>
      <c r="Q265" s="197">
        <v>1.8400000000000001E-3</v>
      </c>
      <c r="R265" s="197">
        <f t="shared" si="12"/>
        <v>7.3600000000000002E-3</v>
      </c>
      <c r="S265" s="197">
        <v>0</v>
      </c>
      <c r="T265" s="198">
        <f t="shared" si="1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9" t="s">
        <v>216</v>
      </c>
      <c r="AT265" s="199" t="s">
        <v>144</v>
      </c>
      <c r="AU265" s="199" t="s">
        <v>86</v>
      </c>
      <c r="AY265" s="17" t="s">
        <v>141</v>
      </c>
      <c r="BE265" s="200">
        <f t="shared" si="14"/>
        <v>0</v>
      </c>
      <c r="BF265" s="200">
        <f t="shared" si="15"/>
        <v>0</v>
      </c>
      <c r="BG265" s="200">
        <f t="shared" si="16"/>
        <v>0</v>
      </c>
      <c r="BH265" s="200">
        <f t="shared" si="17"/>
        <v>0</v>
      </c>
      <c r="BI265" s="200">
        <f t="shared" si="18"/>
        <v>0</v>
      </c>
      <c r="BJ265" s="17" t="s">
        <v>84</v>
      </c>
      <c r="BK265" s="200">
        <f t="shared" si="19"/>
        <v>0</v>
      </c>
      <c r="BL265" s="17" t="s">
        <v>216</v>
      </c>
      <c r="BM265" s="199" t="s">
        <v>892</v>
      </c>
    </row>
    <row r="266" spans="1:65" s="2" customFormat="1" ht="16.5" customHeight="1">
      <c r="A266" s="34"/>
      <c r="B266" s="35"/>
      <c r="C266" s="187" t="s">
        <v>379</v>
      </c>
      <c r="D266" s="187" t="s">
        <v>144</v>
      </c>
      <c r="E266" s="188" t="s">
        <v>364</v>
      </c>
      <c r="F266" s="189" t="s">
        <v>365</v>
      </c>
      <c r="G266" s="190" t="s">
        <v>233</v>
      </c>
      <c r="H266" s="191">
        <v>4</v>
      </c>
      <c r="I266" s="192"/>
      <c r="J266" s="193">
        <f t="shared" si="10"/>
        <v>0</v>
      </c>
      <c r="K266" s="194"/>
      <c r="L266" s="39"/>
      <c r="M266" s="195" t="s">
        <v>1</v>
      </c>
      <c r="N266" s="196" t="s">
        <v>41</v>
      </c>
      <c r="O266" s="71"/>
      <c r="P266" s="197">
        <f t="shared" si="11"/>
        <v>0</v>
      </c>
      <c r="Q266" s="197">
        <v>0</v>
      </c>
      <c r="R266" s="197">
        <f t="shared" si="12"/>
        <v>0</v>
      </c>
      <c r="S266" s="197">
        <v>0</v>
      </c>
      <c r="T266" s="198">
        <f t="shared" si="13"/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9" t="s">
        <v>216</v>
      </c>
      <c r="AT266" s="199" t="s">
        <v>144</v>
      </c>
      <c r="AU266" s="199" t="s">
        <v>86</v>
      </c>
      <c r="AY266" s="17" t="s">
        <v>141</v>
      </c>
      <c r="BE266" s="200">
        <f t="shared" si="14"/>
        <v>0</v>
      </c>
      <c r="BF266" s="200">
        <f t="shared" si="15"/>
        <v>0</v>
      </c>
      <c r="BG266" s="200">
        <f t="shared" si="16"/>
        <v>0</v>
      </c>
      <c r="BH266" s="200">
        <f t="shared" si="17"/>
        <v>0</v>
      </c>
      <c r="BI266" s="200">
        <f t="shared" si="18"/>
        <v>0</v>
      </c>
      <c r="BJ266" s="17" t="s">
        <v>84</v>
      </c>
      <c r="BK266" s="200">
        <f t="shared" si="19"/>
        <v>0</v>
      </c>
      <c r="BL266" s="17" t="s">
        <v>216</v>
      </c>
      <c r="BM266" s="199" t="s">
        <v>893</v>
      </c>
    </row>
    <row r="267" spans="1:65" s="2" customFormat="1" ht="16.5" customHeight="1">
      <c r="A267" s="34"/>
      <c r="B267" s="35"/>
      <c r="C267" s="187" t="s">
        <v>383</v>
      </c>
      <c r="D267" s="187" t="s">
        <v>144</v>
      </c>
      <c r="E267" s="188" t="s">
        <v>368</v>
      </c>
      <c r="F267" s="189" t="s">
        <v>369</v>
      </c>
      <c r="G267" s="190" t="s">
        <v>233</v>
      </c>
      <c r="H267" s="191">
        <v>4</v>
      </c>
      <c r="I267" s="192"/>
      <c r="J267" s="193">
        <f t="shared" si="10"/>
        <v>0</v>
      </c>
      <c r="K267" s="194"/>
      <c r="L267" s="39"/>
      <c r="M267" s="195" t="s">
        <v>1</v>
      </c>
      <c r="N267" s="196" t="s">
        <v>41</v>
      </c>
      <c r="O267" s="71"/>
      <c r="P267" s="197">
        <f t="shared" si="11"/>
        <v>0</v>
      </c>
      <c r="Q267" s="197">
        <v>0</v>
      </c>
      <c r="R267" s="197">
        <f t="shared" si="12"/>
        <v>0</v>
      </c>
      <c r="S267" s="197">
        <v>0</v>
      </c>
      <c r="T267" s="198">
        <f t="shared" si="13"/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9" t="s">
        <v>216</v>
      </c>
      <c r="AT267" s="199" t="s">
        <v>144</v>
      </c>
      <c r="AU267" s="199" t="s">
        <v>86</v>
      </c>
      <c r="AY267" s="17" t="s">
        <v>141</v>
      </c>
      <c r="BE267" s="200">
        <f t="shared" si="14"/>
        <v>0</v>
      </c>
      <c r="BF267" s="200">
        <f t="shared" si="15"/>
        <v>0</v>
      </c>
      <c r="BG267" s="200">
        <f t="shared" si="16"/>
        <v>0</v>
      </c>
      <c r="BH267" s="200">
        <f t="shared" si="17"/>
        <v>0</v>
      </c>
      <c r="BI267" s="200">
        <f t="shared" si="18"/>
        <v>0</v>
      </c>
      <c r="BJ267" s="17" t="s">
        <v>84</v>
      </c>
      <c r="BK267" s="200">
        <f t="shared" si="19"/>
        <v>0</v>
      </c>
      <c r="BL267" s="17" t="s">
        <v>216</v>
      </c>
      <c r="BM267" s="199" t="s">
        <v>894</v>
      </c>
    </row>
    <row r="268" spans="1:65" s="2" customFormat="1" ht="16.5" customHeight="1">
      <c r="A268" s="34"/>
      <c r="B268" s="35"/>
      <c r="C268" s="187" t="s">
        <v>387</v>
      </c>
      <c r="D268" s="187" t="s">
        <v>144</v>
      </c>
      <c r="E268" s="188" t="s">
        <v>372</v>
      </c>
      <c r="F268" s="189" t="s">
        <v>373</v>
      </c>
      <c r="G268" s="190" t="s">
        <v>233</v>
      </c>
      <c r="H268" s="191">
        <v>3</v>
      </c>
      <c r="I268" s="192"/>
      <c r="J268" s="193">
        <f t="shared" si="10"/>
        <v>0</v>
      </c>
      <c r="K268" s="194"/>
      <c r="L268" s="39"/>
      <c r="M268" s="195" t="s">
        <v>1</v>
      </c>
      <c r="N268" s="196" t="s">
        <v>41</v>
      </c>
      <c r="O268" s="71"/>
      <c r="P268" s="197">
        <f t="shared" si="11"/>
        <v>0</v>
      </c>
      <c r="Q268" s="197">
        <v>0</v>
      </c>
      <c r="R268" s="197">
        <f t="shared" si="12"/>
        <v>0</v>
      </c>
      <c r="S268" s="197">
        <v>0</v>
      </c>
      <c r="T268" s="198">
        <f t="shared" si="1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9" t="s">
        <v>216</v>
      </c>
      <c r="AT268" s="199" t="s">
        <v>144</v>
      </c>
      <c r="AU268" s="199" t="s">
        <v>86</v>
      </c>
      <c r="AY268" s="17" t="s">
        <v>141</v>
      </c>
      <c r="BE268" s="200">
        <f t="shared" si="14"/>
        <v>0</v>
      </c>
      <c r="BF268" s="200">
        <f t="shared" si="15"/>
        <v>0</v>
      </c>
      <c r="BG268" s="200">
        <f t="shared" si="16"/>
        <v>0</v>
      </c>
      <c r="BH268" s="200">
        <f t="shared" si="17"/>
        <v>0</v>
      </c>
      <c r="BI268" s="200">
        <f t="shared" si="18"/>
        <v>0</v>
      </c>
      <c r="BJ268" s="17" t="s">
        <v>84</v>
      </c>
      <c r="BK268" s="200">
        <f t="shared" si="19"/>
        <v>0</v>
      </c>
      <c r="BL268" s="17" t="s">
        <v>216</v>
      </c>
      <c r="BM268" s="199" t="s">
        <v>895</v>
      </c>
    </row>
    <row r="269" spans="1:65" s="2" customFormat="1" ht="16.5" customHeight="1">
      <c r="A269" s="34"/>
      <c r="B269" s="35"/>
      <c r="C269" s="187" t="s">
        <v>391</v>
      </c>
      <c r="D269" s="187" t="s">
        <v>144</v>
      </c>
      <c r="E269" s="188" t="s">
        <v>376</v>
      </c>
      <c r="F269" s="189" t="s">
        <v>377</v>
      </c>
      <c r="G269" s="190" t="s">
        <v>233</v>
      </c>
      <c r="H269" s="191">
        <v>2</v>
      </c>
      <c r="I269" s="192"/>
      <c r="J269" s="193">
        <f t="shared" si="10"/>
        <v>0</v>
      </c>
      <c r="K269" s="194"/>
      <c r="L269" s="39"/>
      <c r="M269" s="195" t="s">
        <v>1</v>
      </c>
      <c r="N269" s="196" t="s">
        <v>41</v>
      </c>
      <c r="O269" s="71"/>
      <c r="P269" s="197">
        <f t="shared" si="11"/>
        <v>0</v>
      </c>
      <c r="Q269" s="197">
        <v>0</v>
      </c>
      <c r="R269" s="197">
        <f t="shared" si="12"/>
        <v>0</v>
      </c>
      <c r="S269" s="197">
        <v>0</v>
      </c>
      <c r="T269" s="198">
        <f t="shared" si="13"/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9" t="s">
        <v>216</v>
      </c>
      <c r="AT269" s="199" t="s">
        <v>144</v>
      </c>
      <c r="AU269" s="199" t="s">
        <v>86</v>
      </c>
      <c r="AY269" s="17" t="s">
        <v>141</v>
      </c>
      <c r="BE269" s="200">
        <f t="shared" si="14"/>
        <v>0</v>
      </c>
      <c r="BF269" s="200">
        <f t="shared" si="15"/>
        <v>0</v>
      </c>
      <c r="BG269" s="200">
        <f t="shared" si="16"/>
        <v>0</v>
      </c>
      <c r="BH269" s="200">
        <f t="shared" si="17"/>
        <v>0</v>
      </c>
      <c r="BI269" s="200">
        <f t="shared" si="18"/>
        <v>0</v>
      </c>
      <c r="BJ269" s="17" t="s">
        <v>84</v>
      </c>
      <c r="BK269" s="200">
        <f t="shared" si="19"/>
        <v>0</v>
      </c>
      <c r="BL269" s="17" t="s">
        <v>216</v>
      </c>
      <c r="BM269" s="199" t="s">
        <v>896</v>
      </c>
    </row>
    <row r="270" spans="1:65" s="2" customFormat="1" ht="16.5" customHeight="1">
      <c r="A270" s="34"/>
      <c r="B270" s="35"/>
      <c r="C270" s="187" t="s">
        <v>395</v>
      </c>
      <c r="D270" s="187" t="s">
        <v>144</v>
      </c>
      <c r="E270" s="188" t="s">
        <v>380</v>
      </c>
      <c r="F270" s="189" t="s">
        <v>381</v>
      </c>
      <c r="G270" s="190" t="s">
        <v>233</v>
      </c>
      <c r="H270" s="191">
        <v>6</v>
      </c>
      <c r="I270" s="192"/>
      <c r="J270" s="193">
        <f t="shared" si="10"/>
        <v>0</v>
      </c>
      <c r="K270" s="194"/>
      <c r="L270" s="39"/>
      <c r="M270" s="195" t="s">
        <v>1</v>
      </c>
      <c r="N270" s="196" t="s">
        <v>41</v>
      </c>
      <c r="O270" s="71"/>
      <c r="P270" s="197">
        <f t="shared" si="11"/>
        <v>0</v>
      </c>
      <c r="Q270" s="197">
        <v>0</v>
      </c>
      <c r="R270" s="197">
        <f t="shared" si="12"/>
        <v>0</v>
      </c>
      <c r="S270" s="197">
        <v>0</v>
      </c>
      <c r="T270" s="198">
        <f t="shared" si="13"/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216</v>
      </c>
      <c r="AT270" s="199" t="s">
        <v>144</v>
      </c>
      <c r="AU270" s="199" t="s">
        <v>86</v>
      </c>
      <c r="AY270" s="17" t="s">
        <v>141</v>
      </c>
      <c r="BE270" s="200">
        <f t="shared" si="14"/>
        <v>0</v>
      </c>
      <c r="BF270" s="200">
        <f t="shared" si="15"/>
        <v>0</v>
      </c>
      <c r="BG270" s="200">
        <f t="shared" si="16"/>
        <v>0</v>
      </c>
      <c r="BH270" s="200">
        <f t="shared" si="17"/>
        <v>0</v>
      </c>
      <c r="BI270" s="200">
        <f t="shared" si="18"/>
        <v>0</v>
      </c>
      <c r="BJ270" s="17" t="s">
        <v>84</v>
      </c>
      <c r="BK270" s="200">
        <f t="shared" si="19"/>
        <v>0</v>
      </c>
      <c r="BL270" s="17" t="s">
        <v>216</v>
      </c>
      <c r="BM270" s="199" t="s">
        <v>897</v>
      </c>
    </row>
    <row r="271" spans="1:65" s="2" customFormat="1" ht="16.5" customHeight="1">
      <c r="A271" s="34"/>
      <c r="B271" s="35"/>
      <c r="C271" s="187" t="s">
        <v>401</v>
      </c>
      <c r="D271" s="187" t="s">
        <v>144</v>
      </c>
      <c r="E271" s="188" t="s">
        <v>623</v>
      </c>
      <c r="F271" s="189" t="s">
        <v>624</v>
      </c>
      <c r="G271" s="190" t="s">
        <v>233</v>
      </c>
      <c r="H271" s="191">
        <v>5</v>
      </c>
      <c r="I271" s="192"/>
      <c r="J271" s="193">
        <f t="shared" si="10"/>
        <v>0</v>
      </c>
      <c r="K271" s="194"/>
      <c r="L271" s="39"/>
      <c r="M271" s="195" t="s">
        <v>1</v>
      </c>
      <c r="N271" s="196" t="s">
        <v>41</v>
      </c>
      <c r="O271" s="71"/>
      <c r="P271" s="197">
        <f t="shared" si="11"/>
        <v>0</v>
      </c>
      <c r="Q271" s="197">
        <v>0</v>
      </c>
      <c r="R271" s="197">
        <f t="shared" si="12"/>
        <v>0</v>
      </c>
      <c r="S271" s="197">
        <v>0</v>
      </c>
      <c r="T271" s="198">
        <f t="shared" si="1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9" t="s">
        <v>216</v>
      </c>
      <c r="AT271" s="199" t="s">
        <v>144</v>
      </c>
      <c r="AU271" s="199" t="s">
        <v>86</v>
      </c>
      <c r="AY271" s="17" t="s">
        <v>141</v>
      </c>
      <c r="BE271" s="200">
        <f t="shared" si="14"/>
        <v>0</v>
      </c>
      <c r="BF271" s="200">
        <f t="shared" si="15"/>
        <v>0</v>
      </c>
      <c r="BG271" s="200">
        <f t="shared" si="16"/>
        <v>0</v>
      </c>
      <c r="BH271" s="200">
        <f t="shared" si="17"/>
        <v>0</v>
      </c>
      <c r="BI271" s="200">
        <f t="shared" si="18"/>
        <v>0</v>
      </c>
      <c r="BJ271" s="17" t="s">
        <v>84</v>
      </c>
      <c r="BK271" s="200">
        <f t="shared" si="19"/>
        <v>0</v>
      </c>
      <c r="BL271" s="17" t="s">
        <v>216</v>
      </c>
      <c r="BM271" s="199" t="s">
        <v>898</v>
      </c>
    </row>
    <row r="272" spans="1:65" s="2" customFormat="1" ht="16.5" customHeight="1">
      <c r="A272" s="34"/>
      <c r="B272" s="35"/>
      <c r="C272" s="187" t="s">
        <v>407</v>
      </c>
      <c r="D272" s="187" t="s">
        <v>144</v>
      </c>
      <c r="E272" s="188" t="s">
        <v>899</v>
      </c>
      <c r="F272" s="189" t="s">
        <v>900</v>
      </c>
      <c r="G272" s="190" t="s">
        <v>233</v>
      </c>
      <c r="H272" s="191">
        <v>2</v>
      </c>
      <c r="I272" s="192"/>
      <c r="J272" s="193">
        <f t="shared" si="10"/>
        <v>0</v>
      </c>
      <c r="K272" s="194"/>
      <c r="L272" s="39"/>
      <c r="M272" s="195" t="s">
        <v>1</v>
      </c>
      <c r="N272" s="196" t="s">
        <v>41</v>
      </c>
      <c r="O272" s="71"/>
      <c r="P272" s="197">
        <f t="shared" si="11"/>
        <v>0</v>
      </c>
      <c r="Q272" s="197">
        <v>0</v>
      </c>
      <c r="R272" s="197">
        <f t="shared" si="12"/>
        <v>0</v>
      </c>
      <c r="S272" s="197">
        <v>0</v>
      </c>
      <c r="T272" s="198">
        <f t="shared" si="13"/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216</v>
      </c>
      <c r="AT272" s="199" t="s">
        <v>144</v>
      </c>
      <c r="AU272" s="199" t="s">
        <v>86</v>
      </c>
      <c r="AY272" s="17" t="s">
        <v>141</v>
      </c>
      <c r="BE272" s="200">
        <f t="shared" si="14"/>
        <v>0</v>
      </c>
      <c r="BF272" s="200">
        <f t="shared" si="15"/>
        <v>0</v>
      </c>
      <c r="BG272" s="200">
        <f t="shared" si="16"/>
        <v>0</v>
      </c>
      <c r="BH272" s="200">
        <f t="shared" si="17"/>
        <v>0</v>
      </c>
      <c r="BI272" s="200">
        <f t="shared" si="18"/>
        <v>0</v>
      </c>
      <c r="BJ272" s="17" t="s">
        <v>84</v>
      </c>
      <c r="BK272" s="200">
        <f t="shared" si="19"/>
        <v>0</v>
      </c>
      <c r="BL272" s="17" t="s">
        <v>216</v>
      </c>
      <c r="BM272" s="199" t="s">
        <v>901</v>
      </c>
    </row>
    <row r="273" spans="1:65" s="2" customFormat="1" ht="16.5" customHeight="1">
      <c r="A273" s="34"/>
      <c r="B273" s="35"/>
      <c r="C273" s="187" t="s">
        <v>412</v>
      </c>
      <c r="D273" s="187" t="s">
        <v>144</v>
      </c>
      <c r="E273" s="188" t="s">
        <v>627</v>
      </c>
      <c r="F273" s="189" t="s">
        <v>628</v>
      </c>
      <c r="G273" s="190" t="s">
        <v>233</v>
      </c>
      <c r="H273" s="191">
        <v>2</v>
      </c>
      <c r="I273" s="192"/>
      <c r="J273" s="193">
        <f t="shared" si="10"/>
        <v>0</v>
      </c>
      <c r="K273" s="194"/>
      <c r="L273" s="39"/>
      <c r="M273" s="195" t="s">
        <v>1</v>
      </c>
      <c r="N273" s="196" t="s">
        <v>41</v>
      </c>
      <c r="O273" s="71"/>
      <c r="P273" s="197">
        <f t="shared" si="11"/>
        <v>0</v>
      </c>
      <c r="Q273" s="197">
        <v>0</v>
      </c>
      <c r="R273" s="197">
        <f t="shared" si="12"/>
        <v>0</v>
      </c>
      <c r="S273" s="197">
        <v>0</v>
      </c>
      <c r="T273" s="198">
        <f t="shared" si="13"/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216</v>
      </c>
      <c r="AT273" s="199" t="s">
        <v>144</v>
      </c>
      <c r="AU273" s="199" t="s">
        <v>86</v>
      </c>
      <c r="AY273" s="17" t="s">
        <v>141</v>
      </c>
      <c r="BE273" s="200">
        <f t="shared" si="14"/>
        <v>0</v>
      </c>
      <c r="BF273" s="200">
        <f t="shared" si="15"/>
        <v>0</v>
      </c>
      <c r="BG273" s="200">
        <f t="shared" si="16"/>
        <v>0</v>
      </c>
      <c r="BH273" s="200">
        <f t="shared" si="17"/>
        <v>0</v>
      </c>
      <c r="BI273" s="200">
        <f t="shared" si="18"/>
        <v>0</v>
      </c>
      <c r="BJ273" s="17" t="s">
        <v>84</v>
      </c>
      <c r="BK273" s="200">
        <f t="shared" si="19"/>
        <v>0</v>
      </c>
      <c r="BL273" s="17" t="s">
        <v>216</v>
      </c>
      <c r="BM273" s="199" t="s">
        <v>902</v>
      </c>
    </row>
    <row r="274" spans="1:65" s="2" customFormat="1" ht="24.2" customHeight="1">
      <c r="A274" s="34"/>
      <c r="B274" s="35"/>
      <c r="C274" s="187" t="s">
        <v>417</v>
      </c>
      <c r="D274" s="187" t="s">
        <v>144</v>
      </c>
      <c r="E274" s="188" t="s">
        <v>903</v>
      </c>
      <c r="F274" s="189" t="s">
        <v>904</v>
      </c>
      <c r="G274" s="190" t="s">
        <v>269</v>
      </c>
      <c r="H274" s="191">
        <v>0.246</v>
      </c>
      <c r="I274" s="192"/>
      <c r="J274" s="193">
        <f t="shared" si="10"/>
        <v>0</v>
      </c>
      <c r="K274" s="194"/>
      <c r="L274" s="39"/>
      <c r="M274" s="195" t="s">
        <v>1</v>
      </c>
      <c r="N274" s="196" t="s">
        <v>41</v>
      </c>
      <c r="O274" s="71"/>
      <c r="P274" s="197">
        <f t="shared" si="11"/>
        <v>0</v>
      </c>
      <c r="Q274" s="197">
        <v>0</v>
      </c>
      <c r="R274" s="197">
        <f t="shared" si="12"/>
        <v>0</v>
      </c>
      <c r="S274" s="197">
        <v>0</v>
      </c>
      <c r="T274" s="198">
        <f t="shared" si="13"/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9" t="s">
        <v>216</v>
      </c>
      <c r="AT274" s="199" t="s">
        <v>144</v>
      </c>
      <c r="AU274" s="199" t="s">
        <v>86</v>
      </c>
      <c r="AY274" s="17" t="s">
        <v>141</v>
      </c>
      <c r="BE274" s="200">
        <f t="shared" si="14"/>
        <v>0</v>
      </c>
      <c r="BF274" s="200">
        <f t="shared" si="15"/>
        <v>0</v>
      </c>
      <c r="BG274" s="200">
        <f t="shared" si="16"/>
        <v>0</v>
      </c>
      <c r="BH274" s="200">
        <f t="shared" si="17"/>
        <v>0</v>
      </c>
      <c r="BI274" s="200">
        <f t="shared" si="18"/>
        <v>0</v>
      </c>
      <c r="BJ274" s="17" t="s">
        <v>84</v>
      </c>
      <c r="BK274" s="200">
        <f t="shared" si="19"/>
        <v>0</v>
      </c>
      <c r="BL274" s="17" t="s">
        <v>216</v>
      </c>
      <c r="BM274" s="199" t="s">
        <v>905</v>
      </c>
    </row>
    <row r="275" spans="1:65" s="2" customFormat="1" ht="24.2" customHeight="1">
      <c r="A275" s="34"/>
      <c r="B275" s="35"/>
      <c r="C275" s="187" t="s">
        <v>421</v>
      </c>
      <c r="D275" s="187" t="s">
        <v>144</v>
      </c>
      <c r="E275" s="188" t="s">
        <v>396</v>
      </c>
      <c r="F275" s="189" t="s">
        <v>397</v>
      </c>
      <c r="G275" s="190" t="s">
        <v>269</v>
      </c>
      <c r="H275" s="191">
        <v>0.246</v>
      </c>
      <c r="I275" s="192"/>
      <c r="J275" s="193">
        <f t="shared" si="10"/>
        <v>0</v>
      </c>
      <c r="K275" s="194"/>
      <c r="L275" s="39"/>
      <c r="M275" s="195" t="s">
        <v>1</v>
      </c>
      <c r="N275" s="196" t="s">
        <v>41</v>
      </c>
      <c r="O275" s="71"/>
      <c r="P275" s="197">
        <f t="shared" si="11"/>
        <v>0</v>
      </c>
      <c r="Q275" s="197">
        <v>0</v>
      </c>
      <c r="R275" s="197">
        <f t="shared" si="12"/>
        <v>0</v>
      </c>
      <c r="S275" s="197">
        <v>0</v>
      </c>
      <c r="T275" s="198">
        <f t="shared" si="13"/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9" t="s">
        <v>216</v>
      </c>
      <c r="AT275" s="199" t="s">
        <v>144</v>
      </c>
      <c r="AU275" s="199" t="s">
        <v>86</v>
      </c>
      <c r="AY275" s="17" t="s">
        <v>141</v>
      </c>
      <c r="BE275" s="200">
        <f t="shared" si="14"/>
        <v>0</v>
      </c>
      <c r="BF275" s="200">
        <f t="shared" si="15"/>
        <v>0</v>
      </c>
      <c r="BG275" s="200">
        <f t="shared" si="16"/>
        <v>0</v>
      </c>
      <c r="BH275" s="200">
        <f t="shared" si="17"/>
        <v>0</v>
      </c>
      <c r="BI275" s="200">
        <f t="shared" si="18"/>
        <v>0</v>
      </c>
      <c r="BJ275" s="17" t="s">
        <v>84</v>
      </c>
      <c r="BK275" s="200">
        <f t="shared" si="19"/>
        <v>0</v>
      </c>
      <c r="BL275" s="17" t="s">
        <v>216</v>
      </c>
      <c r="BM275" s="199" t="s">
        <v>906</v>
      </c>
    </row>
    <row r="276" spans="1:65" s="12" customFormat="1" ht="22.9" customHeight="1">
      <c r="B276" s="171"/>
      <c r="C276" s="172"/>
      <c r="D276" s="173" t="s">
        <v>75</v>
      </c>
      <c r="E276" s="185" t="s">
        <v>632</v>
      </c>
      <c r="F276" s="185" t="s">
        <v>633</v>
      </c>
      <c r="G276" s="172"/>
      <c r="H276" s="172"/>
      <c r="I276" s="175"/>
      <c r="J276" s="186">
        <f>BK276</f>
        <v>0</v>
      </c>
      <c r="K276" s="172"/>
      <c r="L276" s="177"/>
      <c r="M276" s="178"/>
      <c r="N276" s="179"/>
      <c r="O276" s="179"/>
      <c r="P276" s="180">
        <f>P277</f>
        <v>0</v>
      </c>
      <c r="Q276" s="179"/>
      <c r="R276" s="180">
        <f>R277</f>
        <v>8.3250000000000005E-2</v>
      </c>
      <c r="S276" s="179"/>
      <c r="T276" s="181">
        <f>T277</f>
        <v>0</v>
      </c>
      <c r="AR276" s="182" t="s">
        <v>86</v>
      </c>
      <c r="AT276" s="183" t="s">
        <v>75</v>
      </c>
      <c r="AU276" s="183" t="s">
        <v>84</v>
      </c>
      <c r="AY276" s="182" t="s">
        <v>141</v>
      </c>
      <c r="BK276" s="184">
        <f>BK277</f>
        <v>0</v>
      </c>
    </row>
    <row r="277" spans="1:65" s="2" customFormat="1" ht="33" customHeight="1">
      <c r="A277" s="34"/>
      <c r="B277" s="35"/>
      <c r="C277" s="187" t="s">
        <v>425</v>
      </c>
      <c r="D277" s="187" t="s">
        <v>144</v>
      </c>
      <c r="E277" s="188" t="s">
        <v>634</v>
      </c>
      <c r="F277" s="189" t="s">
        <v>635</v>
      </c>
      <c r="G277" s="190" t="s">
        <v>233</v>
      </c>
      <c r="H277" s="191">
        <v>5</v>
      </c>
      <c r="I277" s="192"/>
      <c r="J277" s="193">
        <f>ROUND(I277*H277,2)</f>
        <v>0</v>
      </c>
      <c r="K277" s="194"/>
      <c r="L277" s="39"/>
      <c r="M277" s="195" t="s">
        <v>1</v>
      </c>
      <c r="N277" s="196" t="s">
        <v>41</v>
      </c>
      <c r="O277" s="71"/>
      <c r="P277" s="197">
        <f>O277*H277</f>
        <v>0</v>
      </c>
      <c r="Q277" s="197">
        <v>1.6650000000000002E-2</v>
      </c>
      <c r="R277" s="197">
        <f>Q277*H277</f>
        <v>8.3250000000000005E-2</v>
      </c>
      <c r="S277" s="197">
        <v>0</v>
      </c>
      <c r="T277" s="19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216</v>
      </c>
      <c r="AT277" s="199" t="s">
        <v>144</v>
      </c>
      <c r="AU277" s="199" t="s">
        <v>86</v>
      </c>
      <c r="AY277" s="17" t="s">
        <v>141</v>
      </c>
      <c r="BE277" s="200">
        <f>IF(N277="základní",J277,0)</f>
        <v>0</v>
      </c>
      <c r="BF277" s="200">
        <f>IF(N277="snížená",J277,0)</f>
        <v>0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17" t="s">
        <v>84</v>
      </c>
      <c r="BK277" s="200">
        <f>ROUND(I277*H277,2)</f>
        <v>0</v>
      </c>
      <c r="BL277" s="17" t="s">
        <v>216</v>
      </c>
      <c r="BM277" s="199" t="s">
        <v>907</v>
      </c>
    </row>
    <row r="278" spans="1:65" s="12" customFormat="1" ht="22.9" customHeight="1">
      <c r="B278" s="171"/>
      <c r="C278" s="172"/>
      <c r="D278" s="173" t="s">
        <v>75</v>
      </c>
      <c r="E278" s="185" t="s">
        <v>637</v>
      </c>
      <c r="F278" s="185" t="s">
        <v>638</v>
      </c>
      <c r="G278" s="172"/>
      <c r="H278" s="172"/>
      <c r="I278" s="175"/>
      <c r="J278" s="186">
        <f>BK278</f>
        <v>0</v>
      </c>
      <c r="K278" s="172"/>
      <c r="L278" s="177"/>
      <c r="M278" s="178"/>
      <c r="N278" s="179"/>
      <c r="O278" s="179"/>
      <c r="P278" s="180">
        <f>SUM(P279:P296)</f>
        <v>0</v>
      </c>
      <c r="Q278" s="179"/>
      <c r="R278" s="180">
        <f>SUM(R279:R296)</f>
        <v>0.66421896000000002</v>
      </c>
      <c r="S278" s="179"/>
      <c r="T278" s="181">
        <f>SUM(T279:T296)</f>
        <v>0</v>
      </c>
      <c r="AR278" s="182" t="s">
        <v>86</v>
      </c>
      <c r="AT278" s="183" t="s">
        <v>75</v>
      </c>
      <c r="AU278" s="183" t="s">
        <v>84</v>
      </c>
      <c r="AY278" s="182" t="s">
        <v>141</v>
      </c>
      <c r="BK278" s="184">
        <f>SUM(BK279:BK296)</f>
        <v>0</v>
      </c>
    </row>
    <row r="279" spans="1:65" s="2" customFormat="1" ht="24.2" customHeight="1">
      <c r="A279" s="34"/>
      <c r="B279" s="35"/>
      <c r="C279" s="187" t="s">
        <v>429</v>
      </c>
      <c r="D279" s="187" t="s">
        <v>144</v>
      </c>
      <c r="E279" s="188" t="s">
        <v>639</v>
      </c>
      <c r="F279" s="189" t="s">
        <v>640</v>
      </c>
      <c r="G279" s="190" t="s">
        <v>147</v>
      </c>
      <c r="H279" s="191">
        <v>5.0279999999999996</v>
      </c>
      <c r="I279" s="192"/>
      <c r="J279" s="193">
        <f>ROUND(I279*H279,2)</f>
        <v>0</v>
      </c>
      <c r="K279" s="194"/>
      <c r="L279" s="39"/>
      <c r="M279" s="195" t="s">
        <v>1</v>
      </c>
      <c r="N279" s="196" t="s">
        <v>41</v>
      </c>
      <c r="O279" s="71"/>
      <c r="P279" s="197">
        <f>O279*H279</f>
        <v>0</v>
      </c>
      <c r="Q279" s="197">
        <v>4.8320000000000002E-2</v>
      </c>
      <c r="R279" s="197">
        <f>Q279*H279</f>
        <v>0.24295296</v>
      </c>
      <c r="S279" s="197">
        <v>0</v>
      </c>
      <c r="T279" s="19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9" t="s">
        <v>216</v>
      </c>
      <c r="AT279" s="199" t="s">
        <v>144</v>
      </c>
      <c r="AU279" s="199" t="s">
        <v>86</v>
      </c>
      <c r="AY279" s="17" t="s">
        <v>141</v>
      </c>
      <c r="BE279" s="200">
        <f>IF(N279="základní",J279,0)</f>
        <v>0</v>
      </c>
      <c r="BF279" s="200">
        <f>IF(N279="snížená",J279,0)</f>
        <v>0</v>
      </c>
      <c r="BG279" s="200">
        <f>IF(N279="zákl. přenesená",J279,0)</f>
        <v>0</v>
      </c>
      <c r="BH279" s="200">
        <f>IF(N279="sníž. přenesená",J279,0)</f>
        <v>0</v>
      </c>
      <c r="BI279" s="200">
        <f>IF(N279="nulová",J279,0)</f>
        <v>0</v>
      </c>
      <c r="BJ279" s="17" t="s">
        <v>84</v>
      </c>
      <c r="BK279" s="200">
        <f>ROUND(I279*H279,2)</f>
        <v>0</v>
      </c>
      <c r="BL279" s="17" t="s">
        <v>216</v>
      </c>
      <c r="BM279" s="199" t="s">
        <v>908</v>
      </c>
    </row>
    <row r="280" spans="1:65" s="13" customFormat="1">
      <c r="B280" s="201"/>
      <c r="C280" s="202"/>
      <c r="D280" s="203" t="s">
        <v>153</v>
      </c>
      <c r="E280" s="204" t="s">
        <v>1</v>
      </c>
      <c r="F280" s="205" t="s">
        <v>799</v>
      </c>
      <c r="G280" s="202"/>
      <c r="H280" s="204" t="s">
        <v>1</v>
      </c>
      <c r="I280" s="206"/>
      <c r="J280" s="202"/>
      <c r="K280" s="202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153</v>
      </c>
      <c r="AU280" s="211" t="s">
        <v>86</v>
      </c>
      <c r="AV280" s="13" t="s">
        <v>84</v>
      </c>
      <c r="AW280" s="13" t="s">
        <v>32</v>
      </c>
      <c r="AX280" s="13" t="s">
        <v>76</v>
      </c>
      <c r="AY280" s="211" t="s">
        <v>141</v>
      </c>
    </row>
    <row r="281" spans="1:65" s="14" customFormat="1">
      <c r="B281" s="212"/>
      <c r="C281" s="213"/>
      <c r="D281" s="203" t="s">
        <v>153</v>
      </c>
      <c r="E281" s="214" t="s">
        <v>1</v>
      </c>
      <c r="F281" s="215" t="s">
        <v>909</v>
      </c>
      <c r="G281" s="213"/>
      <c r="H281" s="216">
        <v>2.028</v>
      </c>
      <c r="I281" s="217"/>
      <c r="J281" s="213"/>
      <c r="K281" s="213"/>
      <c r="L281" s="218"/>
      <c r="M281" s="219"/>
      <c r="N281" s="220"/>
      <c r="O281" s="220"/>
      <c r="P281" s="220"/>
      <c r="Q281" s="220"/>
      <c r="R281" s="220"/>
      <c r="S281" s="220"/>
      <c r="T281" s="221"/>
      <c r="AT281" s="222" t="s">
        <v>153</v>
      </c>
      <c r="AU281" s="222" t="s">
        <v>86</v>
      </c>
      <c r="AV281" s="14" t="s">
        <v>86</v>
      </c>
      <c r="AW281" s="14" t="s">
        <v>32</v>
      </c>
      <c r="AX281" s="14" t="s">
        <v>76</v>
      </c>
      <c r="AY281" s="222" t="s">
        <v>141</v>
      </c>
    </row>
    <row r="282" spans="1:65" s="13" customFormat="1">
      <c r="B282" s="201"/>
      <c r="C282" s="202"/>
      <c r="D282" s="203" t="s">
        <v>153</v>
      </c>
      <c r="E282" s="204" t="s">
        <v>1</v>
      </c>
      <c r="F282" s="205" t="s">
        <v>802</v>
      </c>
      <c r="G282" s="202"/>
      <c r="H282" s="204" t="s">
        <v>1</v>
      </c>
      <c r="I282" s="206"/>
      <c r="J282" s="202"/>
      <c r="K282" s="202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153</v>
      </c>
      <c r="AU282" s="211" t="s">
        <v>86</v>
      </c>
      <c r="AV282" s="13" t="s">
        <v>84</v>
      </c>
      <c r="AW282" s="13" t="s">
        <v>32</v>
      </c>
      <c r="AX282" s="13" t="s">
        <v>76</v>
      </c>
      <c r="AY282" s="211" t="s">
        <v>141</v>
      </c>
    </row>
    <row r="283" spans="1:65" s="14" customFormat="1">
      <c r="B283" s="212"/>
      <c r="C283" s="213"/>
      <c r="D283" s="203" t="s">
        <v>153</v>
      </c>
      <c r="E283" s="214" t="s">
        <v>1</v>
      </c>
      <c r="F283" s="215" t="s">
        <v>910</v>
      </c>
      <c r="G283" s="213"/>
      <c r="H283" s="216">
        <v>3</v>
      </c>
      <c r="I283" s="217"/>
      <c r="J283" s="213"/>
      <c r="K283" s="213"/>
      <c r="L283" s="218"/>
      <c r="M283" s="219"/>
      <c r="N283" s="220"/>
      <c r="O283" s="220"/>
      <c r="P283" s="220"/>
      <c r="Q283" s="220"/>
      <c r="R283" s="220"/>
      <c r="S283" s="220"/>
      <c r="T283" s="221"/>
      <c r="AT283" s="222" t="s">
        <v>153</v>
      </c>
      <c r="AU283" s="222" t="s">
        <v>86</v>
      </c>
      <c r="AV283" s="14" t="s">
        <v>86</v>
      </c>
      <c r="AW283" s="14" t="s">
        <v>32</v>
      </c>
      <c r="AX283" s="14" t="s">
        <v>76</v>
      </c>
      <c r="AY283" s="222" t="s">
        <v>141</v>
      </c>
    </row>
    <row r="284" spans="1:65" s="15" customFormat="1">
      <c r="B284" s="223"/>
      <c r="C284" s="224"/>
      <c r="D284" s="203" t="s">
        <v>153</v>
      </c>
      <c r="E284" s="225" t="s">
        <v>1</v>
      </c>
      <c r="F284" s="226" t="s">
        <v>212</v>
      </c>
      <c r="G284" s="224"/>
      <c r="H284" s="227">
        <v>5.0279999999999996</v>
      </c>
      <c r="I284" s="228"/>
      <c r="J284" s="224"/>
      <c r="K284" s="224"/>
      <c r="L284" s="229"/>
      <c r="M284" s="230"/>
      <c r="N284" s="231"/>
      <c r="O284" s="231"/>
      <c r="P284" s="231"/>
      <c r="Q284" s="231"/>
      <c r="R284" s="231"/>
      <c r="S284" s="231"/>
      <c r="T284" s="232"/>
      <c r="AT284" s="233" t="s">
        <v>153</v>
      </c>
      <c r="AU284" s="233" t="s">
        <v>86</v>
      </c>
      <c r="AV284" s="15" t="s">
        <v>148</v>
      </c>
      <c r="AW284" s="15" t="s">
        <v>32</v>
      </c>
      <c r="AX284" s="15" t="s">
        <v>84</v>
      </c>
      <c r="AY284" s="233" t="s">
        <v>141</v>
      </c>
    </row>
    <row r="285" spans="1:65" s="2" customFormat="1" ht="24.2" customHeight="1">
      <c r="A285" s="34"/>
      <c r="B285" s="35"/>
      <c r="C285" s="187" t="s">
        <v>435</v>
      </c>
      <c r="D285" s="187" t="s">
        <v>144</v>
      </c>
      <c r="E285" s="188" t="s">
        <v>649</v>
      </c>
      <c r="F285" s="189" t="s">
        <v>650</v>
      </c>
      <c r="G285" s="190" t="s">
        <v>147</v>
      </c>
      <c r="H285" s="191">
        <v>23.7</v>
      </c>
      <c r="I285" s="192"/>
      <c r="J285" s="193">
        <f>ROUND(I285*H285,2)</f>
        <v>0</v>
      </c>
      <c r="K285" s="194"/>
      <c r="L285" s="39"/>
      <c r="M285" s="195" t="s">
        <v>1</v>
      </c>
      <c r="N285" s="196" t="s">
        <v>41</v>
      </c>
      <c r="O285" s="71"/>
      <c r="P285" s="197">
        <f>O285*H285</f>
        <v>0</v>
      </c>
      <c r="Q285" s="197">
        <v>1.6080000000000001E-2</v>
      </c>
      <c r="R285" s="197">
        <f>Q285*H285</f>
        <v>0.38109599999999999</v>
      </c>
      <c r="S285" s="197">
        <v>0</v>
      </c>
      <c r="T285" s="19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9" t="s">
        <v>216</v>
      </c>
      <c r="AT285" s="199" t="s">
        <v>144</v>
      </c>
      <c r="AU285" s="199" t="s">
        <v>86</v>
      </c>
      <c r="AY285" s="17" t="s">
        <v>141</v>
      </c>
      <c r="BE285" s="200">
        <f>IF(N285="základní",J285,0)</f>
        <v>0</v>
      </c>
      <c r="BF285" s="200">
        <f>IF(N285="snížená",J285,0)</f>
        <v>0</v>
      </c>
      <c r="BG285" s="200">
        <f>IF(N285="zákl. přenesená",J285,0)</f>
        <v>0</v>
      </c>
      <c r="BH285" s="200">
        <f>IF(N285="sníž. přenesená",J285,0)</f>
        <v>0</v>
      </c>
      <c r="BI285" s="200">
        <f>IF(N285="nulová",J285,0)</f>
        <v>0</v>
      </c>
      <c r="BJ285" s="17" t="s">
        <v>84</v>
      </c>
      <c r="BK285" s="200">
        <f>ROUND(I285*H285,2)</f>
        <v>0</v>
      </c>
      <c r="BL285" s="17" t="s">
        <v>216</v>
      </c>
      <c r="BM285" s="199" t="s">
        <v>911</v>
      </c>
    </row>
    <row r="286" spans="1:65" s="13" customFormat="1">
      <c r="B286" s="201"/>
      <c r="C286" s="202"/>
      <c r="D286" s="203" t="s">
        <v>153</v>
      </c>
      <c r="E286" s="204" t="s">
        <v>1</v>
      </c>
      <c r="F286" s="205" t="s">
        <v>799</v>
      </c>
      <c r="G286" s="202"/>
      <c r="H286" s="204" t="s">
        <v>1</v>
      </c>
      <c r="I286" s="206"/>
      <c r="J286" s="202"/>
      <c r="K286" s="202"/>
      <c r="L286" s="207"/>
      <c r="M286" s="208"/>
      <c r="N286" s="209"/>
      <c r="O286" s="209"/>
      <c r="P286" s="209"/>
      <c r="Q286" s="209"/>
      <c r="R286" s="209"/>
      <c r="S286" s="209"/>
      <c r="T286" s="210"/>
      <c r="AT286" s="211" t="s">
        <v>153</v>
      </c>
      <c r="AU286" s="211" t="s">
        <v>86</v>
      </c>
      <c r="AV286" s="13" t="s">
        <v>84</v>
      </c>
      <c r="AW286" s="13" t="s">
        <v>32</v>
      </c>
      <c r="AX286" s="13" t="s">
        <v>76</v>
      </c>
      <c r="AY286" s="211" t="s">
        <v>141</v>
      </c>
    </row>
    <row r="287" spans="1:65" s="14" customFormat="1">
      <c r="B287" s="212"/>
      <c r="C287" s="213"/>
      <c r="D287" s="203" t="s">
        <v>153</v>
      </c>
      <c r="E287" s="214" t="s">
        <v>1</v>
      </c>
      <c r="F287" s="215" t="s">
        <v>821</v>
      </c>
      <c r="G287" s="213"/>
      <c r="H287" s="216">
        <v>10.1</v>
      </c>
      <c r="I287" s="217"/>
      <c r="J287" s="213"/>
      <c r="K287" s="213"/>
      <c r="L287" s="218"/>
      <c r="M287" s="219"/>
      <c r="N287" s="220"/>
      <c r="O287" s="220"/>
      <c r="P287" s="220"/>
      <c r="Q287" s="220"/>
      <c r="R287" s="220"/>
      <c r="S287" s="220"/>
      <c r="T287" s="221"/>
      <c r="AT287" s="222" t="s">
        <v>153</v>
      </c>
      <c r="AU287" s="222" t="s">
        <v>86</v>
      </c>
      <c r="AV287" s="14" t="s">
        <v>86</v>
      </c>
      <c r="AW287" s="14" t="s">
        <v>32</v>
      </c>
      <c r="AX287" s="14" t="s">
        <v>76</v>
      </c>
      <c r="AY287" s="222" t="s">
        <v>141</v>
      </c>
    </row>
    <row r="288" spans="1:65" s="13" customFormat="1">
      <c r="B288" s="201"/>
      <c r="C288" s="202"/>
      <c r="D288" s="203" t="s">
        <v>153</v>
      </c>
      <c r="E288" s="204" t="s">
        <v>1</v>
      </c>
      <c r="F288" s="205" t="s">
        <v>802</v>
      </c>
      <c r="G288" s="202"/>
      <c r="H288" s="204" t="s">
        <v>1</v>
      </c>
      <c r="I288" s="206"/>
      <c r="J288" s="202"/>
      <c r="K288" s="202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153</v>
      </c>
      <c r="AU288" s="211" t="s">
        <v>86</v>
      </c>
      <c r="AV288" s="13" t="s">
        <v>84</v>
      </c>
      <c r="AW288" s="13" t="s">
        <v>32</v>
      </c>
      <c r="AX288" s="13" t="s">
        <v>76</v>
      </c>
      <c r="AY288" s="211" t="s">
        <v>141</v>
      </c>
    </row>
    <row r="289" spans="1:65" s="14" customFormat="1">
      <c r="B289" s="212"/>
      <c r="C289" s="213"/>
      <c r="D289" s="203" t="s">
        <v>153</v>
      </c>
      <c r="E289" s="214" t="s">
        <v>1</v>
      </c>
      <c r="F289" s="215" t="s">
        <v>822</v>
      </c>
      <c r="G289" s="213"/>
      <c r="H289" s="216">
        <v>11.1</v>
      </c>
      <c r="I289" s="217"/>
      <c r="J289" s="213"/>
      <c r="K289" s="213"/>
      <c r="L289" s="218"/>
      <c r="M289" s="219"/>
      <c r="N289" s="220"/>
      <c r="O289" s="220"/>
      <c r="P289" s="220"/>
      <c r="Q289" s="220"/>
      <c r="R289" s="220"/>
      <c r="S289" s="220"/>
      <c r="T289" s="221"/>
      <c r="AT289" s="222" t="s">
        <v>153</v>
      </c>
      <c r="AU289" s="222" t="s">
        <v>86</v>
      </c>
      <c r="AV289" s="14" t="s">
        <v>86</v>
      </c>
      <c r="AW289" s="14" t="s">
        <v>32</v>
      </c>
      <c r="AX289" s="14" t="s">
        <v>76</v>
      </c>
      <c r="AY289" s="222" t="s">
        <v>141</v>
      </c>
    </row>
    <row r="290" spans="1:65" s="13" customFormat="1">
      <c r="B290" s="201"/>
      <c r="C290" s="202"/>
      <c r="D290" s="203" t="s">
        <v>153</v>
      </c>
      <c r="E290" s="204" t="s">
        <v>1</v>
      </c>
      <c r="F290" s="205" t="s">
        <v>805</v>
      </c>
      <c r="G290" s="202"/>
      <c r="H290" s="204" t="s">
        <v>1</v>
      </c>
      <c r="I290" s="206"/>
      <c r="J290" s="202"/>
      <c r="K290" s="202"/>
      <c r="L290" s="207"/>
      <c r="M290" s="208"/>
      <c r="N290" s="209"/>
      <c r="O290" s="209"/>
      <c r="P290" s="209"/>
      <c r="Q290" s="209"/>
      <c r="R290" s="209"/>
      <c r="S290" s="209"/>
      <c r="T290" s="210"/>
      <c r="AT290" s="211" t="s">
        <v>153</v>
      </c>
      <c r="AU290" s="211" t="s">
        <v>86</v>
      </c>
      <c r="AV290" s="13" t="s">
        <v>84</v>
      </c>
      <c r="AW290" s="13" t="s">
        <v>32</v>
      </c>
      <c r="AX290" s="13" t="s">
        <v>76</v>
      </c>
      <c r="AY290" s="211" t="s">
        <v>141</v>
      </c>
    </row>
    <row r="291" spans="1:65" s="14" customFormat="1">
      <c r="B291" s="212"/>
      <c r="C291" s="213"/>
      <c r="D291" s="203" t="s">
        <v>153</v>
      </c>
      <c r="E291" s="214" t="s">
        <v>1</v>
      </c>
      <c r="F291" s="215" t="s">
        <v>823</v>
      </c>
      <c r="G291" s="213"/>
      <c r="H291" s="216">
        <v>2.5</v>
      </c>
      <c r="I291" s="217"/>
      <c r="J291" s="213"/>
      <c r="K291" s="213"/>
      <c r="L291" s="218"/>
      <c r="M291" s="219"/>
      <c r="N291" s="220"/>
      <c r="O291" s="220"/>
      <c r="P291" s="220"/>
      <c r="Q291" s="220"/>
      <c r="R291" s="220"/>
      <c r="S291" s="220"/>
      <c r="T291" s="221"/>
      <c r="AT291" s="222" t="s">
        <v>153</v>
      </c>
      <c r="AU291" s="222" t="s">
        <v>86</v>
      </c>
      <c r="AV291" s="14" t="s">
        <v>86</v>
      </c>
      <c r="AW291" s="14" t="s">
        <v>32</v>
      </c>
      <c r="AX291" s="14" t="s">
        <v>76</v>
      </c>
      <c r="AY291" s="222" t="s">
        <v>141</v>
      </c>
    </row>
    <row r="292" spans="1:65" s="15" customFormat="1">
      <c r="B292" s="223"/>
      <c r="C292" s="224"/>
      <c r="D292" s="203" t="s">
        <v>153</v>
      </c>
      <c r="E292" s="225" t="s">
        <v>1</v>
      </c>
      <c r="F292" s="226" t="s">
        <v>212</v>
      </c>
      <c r="G292" s="224"/>
      <c r="H292" s="227">
        <v>23.7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AT292" s="233" t="s">
        <v>153</v>
      </c>
      <c r="AU292" s="233" t="s">
        <v>86</v>
      </c>
      <c r="AV292" s="15" t="s">
        <v>148</v>
      </c>
      <c r="AW292" s="15" t="s">
        <v>32</v>
      </c>
      <c r="AX292" s="15" t="s">
        <v>84</v>
      </c>
      <c r="AY292" s="233" t="s">
        <v>141</v>
      </c>
    </row>
    <row r="293" spans="1:65" s="2" customFormat="1" ht="21.75" customHeight="1">
      <c r="A293" s="34"/>
      <c r="B293" s="35"/>
      <c r="C293" s="187" t="s">
        <v>439</v>
      </c>
      <c r="D293" s="187" t="s">
        <v>144</v>
      </c>
      <c r="E293" s="188" t="s">
        <v>654</v>
      </c>
      <c r="F293" s="189" t="s">
        <v>655</v>
      </c>
      <c r="G293" s="190" t="s">
        <v>185</v>
      </c>
      <c r="H293" s="191">
        <v>7.8</v>
      </c>
      <c r="I293" s="192"/>
      <c r="J293" s="193">
        <f>ROUND(I293*H293,2)</f>
        <v>0</v>
      </c>
      <c r="K293" s="194"/>
      <c r="L293" s="39"/>
      <c r="M293" s="195" t="s">
        <v>1</v>
      </c>
      <c r="N293" s="196" t="s">
        <v>41</v>
      </c>
      <c r="O293" s="71"/>
      <c r="P293" s="197">
        <f>O293*H293</f>
        <v>0</v>
      </c>
      <c r="Q293" s="197">
        <v>5.1500000000000001E-3</v>
      </c>
      <c r="R293" s="197">
        <f>Q293*H293</f>
        <v>4.0169999999999997E-2</v>
      </c>
      <c r="S293" s="197">
        <v>0</v>
      </c>
      <c r="T293" s="198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9" t="s">
        <v>216</v>
      </c>
      <c r="AT293" s="199" t="s">
        <v>144</v>
      </c>
      <c r="AU293" s="199" t="s">
        <v>86</v>
      </c>
      <c r="AY293" s="17" t="s">
        <v>141</v>
      </c>
      <c r="BE293" s="200">
        <f>IF(N293="základní",J293,0)</f>
        <v>0</v>
      </c>
      <c r="BF293" s="200">
        <f>IF(N293="snížená",J293,0)</f>
        <v>0</v>
      </c>
      <c r="BG293" s="200">
        <f>IF(N293="zákl. přenesená",J293,0)</f>
        <v>0</v>
      </c>
      <c r="BH293" s="200">
        <f>IF(N293="sníž. přenesená",J293,0)</f>
        <v>0</v>
      </c>
      <c r="BI293" s="200">
        <f>IF(N293="nulová",J293,0)</f>
        <v>0</v>
      </c>
      <c r="BJ293" s="17" t="s">
        <v>84</v>
      </c>
      <c r="BK293" s="200">
        <f>ROUND(I293*H293,2)</f>
        <v>0</v>
      </c>
      <c r="BL293" s="17" t="s">
        <v>216</v>
      </c>
      <c r="BM293" s="199" t="s">
        <v>912</v>
      </c>
    </row>
    <row r="294" spans="1:65" s="14" customFormat="1">
      <c r="B294" s="212"/>
      <c r="C294" s="213"/>
      <c r="D294" s="203" t="s">
        <v>153</v>
      </c>
      <c r="E294" s="214" t="s">
        <v>1</v>
      </c>
      <c r="F294" s="215" t="s">
        <v>913</v>
      </c>
      <c r="G294" s="213"/>
      <c r="H294" s="216">
        <v>7.8</v>
      </c>
      <c r="I294" s="217"/>
      <c r="J294" s="213"/>
      <c r="K294" s="213"/>
      <c r="L294" s="218"/>
      <c r="M294" s="219"/>
      <c r="N294" s="220"/>
      <c r="O294" s="220"/>
      <c r="P294" s="220"/>
      <c r="Q294" s="220"/>
      <c r="R294" s="220"/>
      <c r="S294" s="220"/>
      <c r="T294" s="221"/>
      <c r="AT294" s="222" t="s">
        <v>153</v>
      </c>
      <c r="AU294" s="222" t="s">
        <v>86</v>
      </c>
      <c r="AV294" s="14" t="s">
        <v>86</v>
      </c>
      <c r="AW294" s="14" t="s">
        <v>32</v>
      </c>
      <c r="AX294" s="14" t="s">
        <v>84</v>
      </c>
      <c r="AY294" s="222" t="s">
        <v>141</v>
      </c>
    </row>
    <row r="295" spans="1:65" s="2" customFormat="1" ht="24.2" customHeight="1">
      <c r="A295" s="34"/>
      <c r="B295" s="35"/>
      <c r="C295" s="187" t="s">
        <v>443</v>
      </c>
      <c r="D295" s="187" t="s">
        <v>144</v>
      </c>
      <c r="E295" s="188" t="s">
        <v>914</v>
      </c>
      <c r="F295" s="189" t="s">
        <v>915</v>
      </c>
      <c r="G295" s="190" t="s">
        <v>269</v>
      </c>
      <c r="H295" s="191">
        <v>0.66400000000000003</v>
      </c>
      <c r="I295" s="192"/>
      <c r="J295" s="193">
        <f>ROUND(I295*H295,2)</f>
        <v>0</v>
      </c>
      <c r="K295" s="194"/>
      <c r="L295" s="39"/>
      <c r="M295" s="195" t="s">
        <v>1</v>
      </c>
      <c r="N295" s="196" t="s">
        <v>41</v>
      </c>
      <c r="O295" s="71"/>
      <c r="P295" s="197">
        <f>O295*H295</f>
        <v>0</v>
      </c>
      <c r="Q295" s="197">
        <v>0</v>
      </c>
      <c r="R295" s="197">
        <f>Q295*H295</f>
        <v>0</v>
      </c>
      <c r="S295" s="197">
        <v>0</v>
      </c>
      <c r="T295" s="19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9" t="s">
        <v>216</v>
      </c>
      <c r="AT295" s="199" t="s">
        <v>144</v>
      </c>
      <c r="AU295" s="199" t="s">
        <v>86</v>
      </c>
      <c r="AY295" s="17" t="s">
        <v>141</v>
      </c>
      <c r="BE295" s="200">
        <f>IF(N295="základní",J295,0)</f>
        <v>0</v>
      </c>
      <c r="BF295" s="200">
        <f>IF(N295="snížená",J295,0)</f>
        <v>0</v>
      </c>
      <c r="BG295" s="200">
        <f>IF(N295="zákl. přenesená",J295,0)</f>
        <v>0</v>
      </c>
      <c r="BH295" s="200">
        <f>IF(N295="sníž. přenesená",J295,0)</f>
        <v>0</v>
      </c>
      <c r="BI295" s="200">
        <f>IF(N295="nulová",J295,0)</f>
        <v>0</v>
      </c>
      <c r="BJ295" s="17" t="s">
        <v>84</v>
      </c>
      <c r="BK295" s="200">
        <f>ROUND(I295*H295,2)</f>
        <v>0</v>
      </c>
      <c r="BL295" s="17" t="s">
        <v>216</v>
      </c>
      <c r="BM295" s="199" t="s">
        <v>916</v>
      </c>
    </row>
    <row r="296" spans="1:65" s="2" customFormat="1" ht="24.2" customHeight="1">
      <c r="A296" s="34"/>
      <c r="B296" s="35"/>
      <c r="C296" s="187" t="s">
        <v>447</v>
      </c>
      <c r="D296" s="187" t="s">
        <v>144</v>
      </c>
      <c r="E296" s="188" t="s">
        <v>662</v>
      </c>
      <c r="F296" s="189" t="s">
        <v>663</v>
      </c>
      <c r="G296" s="190" t="s">
        <v>269</v>
      </c>
      <c r="H296" s="191">
        <v>0.66400000000000003</v>
      </c>
      <c r="I296" s="192"/>
      <c r="J296" s="193">
        <f>ROUND(I296*H296,2)</f>
        <v>0</v>
      </c>
      <c r="K296" s="194"/>
      <c r="L296" s="39"/>
      <c r="M296" s="195" t="s">
        <v>1</v>
      </c>
      <c r="N296" s="196" t="s">
        <v>41</v>
      </c>
      <c r="O296" s="71"/>
      <c r="P296" s="197">
        <f>O296*H296</f>
        <v>0</v>
      </c>
      <c r="Q296" s="197">
        <v>0</v>
      </c>
      <c r="R296" s="197">
        <f>Q296*H296</f>
        <v>0</v>
      </c>
      <c r="S296" s="197">
        <v>0</v>
      </c>
      <c r="T296" s="19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9" t="s">
        <v>216</v>
      </c>
      <c r="AT296" s="199" t="s">
        <v>144</v>
      </c>
      <c r="AU296" s="199" t="s">
        <v>86</v>
      </c>
      <c r="AY296" s="17" t="s">
        <v>141</v>
      </c>
      <c r="BE296" s="200">
        <f>IF(N296="základní",J296,0)</f>
        <v>0</v>
      </c>
      <c r="BF296" s="200">
        <f>IF(N296="snížená",J296,0)</f>
        <v>0</v>
      </c>
      <c r="BG296" s="200">
        <f>IF(N296="zákl. přenesená",J296,0)</f>
        <v>0</v>
      </c>
      <c r="BH296" s="200">
        <f>IF(N296="sníž. přenesená",J296,0)</f>
        <v>0</v>
      </c>
      <c r="BI296" s="200">
        <f>IF(N296="nulová",J296,0)</f>
        <v>0</v>
      </c>
      <c r="BJ296" s="17" t="s">
        <v>84</v>
      </c>
      <c r="BK296" s="200">
        <f>ROUND(I296*H296,2)</f>
        <v>0</v>
      </c>
      <c r="BL296" s="17" t="s">
        <v>216</v>
      </c>
      <c r="BM296" s="199" t="s">
        <v>917</v>
      </c>
    </row>
    <row r="297" spans="1:65" s="12" customFormat="1" ht="22.9" customHeight="1">
      <c r="B297" s="171"/>
      <c r="C297" s="172"/>
      <c r="D297" s="173" t="s">
        <v>75</v>
      </c>
      <c r="E297" s="185" t="s">
        <v>399</v>
      </c>
      <c r="F297" s="185" t="s">
        <v>400</v>
      </c>
      <c r="G297" s="172"/>
      <c r="H297" s="172"/>
      <c r="I297" s="175"/>
      <c r="J297" s="186">
        <f>BK297</f>
        <v>0</v>
      </c>
      <c r="K297" s="172"/>
      <c r="L297" s="177"/>
      <c r="M297" s="178"/>
      <c r="N297" s="179"/>
      <c r="O297" s="179"/>
      <c r="P297" s="180">
        <f>P298</f>
        <v>0</v>
      </c>
      <c r="Q297" s="179"/>
      <c r="R297" s="180">
        <f>R298</f>
        <v>0</v>
      </c>
      <c r="S297" s="179"/>
      <c r="T297" s="181">
        <f>T298</f>
        <v>0.16800000000000001</v>
      </c>
      <c r="AR297" s="182" t="s">
        <v>86</v>
      </c>
      <c r="AT297" s="183" t="s">
        <v>75</v>
      </c>
      <c r="AU297" s="183" t="s">
        <v>84</v>
      </c>
      <c r="AY297" s="182" t="s">
        <v>141</v>
      </c>
      <c r="BK297" s="184">
        <f>BK298</f>
        <v>0</v>
      </c>
    </row>
    <row r="298" spans="1:65" s="2" customFormat="1" ht="16.5" customHeight="1">
      <c r="A298" s="34"/>
      <c r="B298" s="35"/>
      <c r="C298" s="187" t="s">
        <v>453</v>
      </c>
      <c r="D298" s="187" t="s">
        <v>144</v>
      </c>
      <c r="E298" s="188" t="s">
        <v>402</v>
      </c>
      <c r="F298" s="189" t="s">
        <v>403</v>
      </c>
      <c r="G298" s="190" t="s">
        <v>333</v>
      </c>
      <c r="H298" s="191">
        <v>7</v>
      </c>
      <c r="I298" s="192"/>
      <c r="J298" s="193">
        <f>ROUND(I298*H298,2)</f>
        <v>0</v>
      </c>
      <c r="K298" s="194"/>
      <c r="L298" s="39"/>
      <c r="M298" s="195" t="s">
        <v>1</v>
      </c>
      <c r="N298" s="196" t="s">
        <v>41</v>
      </c>
      <c r="O298" s="71"/>
      <c r="P298" s="197">
        <f>O298*H298</f>
        <v>0</v>
      </c>
      <c r="Q298" s="197">
        <v>0</v>
      </c>
      <c r="R298" s="197">
        <f>Q298*H298</f>
        <v>0</v>
      </c>
      <c r="S298" s="197">
        <v>2.4E-2</v>
      </c>
      <c r="T298" s="198">
        <f>S298*H298</f>
        <v>0.16800000000000001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9" t="s">
        <v>216</v>
      </c>
      <c r="AT298" s="199" t="s">
        <v>144</v>
      </c>
      <c r="AU298" s="199" t="s">
        <v>86</v>
      </c>
      <c r="AY298" s="17" t="s">
        <v>141</v>
      </c>
      <c r="BE298" s="200">
        <f>IF(N298="základní",J298,0)</f>
        <v>0</v>
      </c>
      <c r="BF298" s="200">
        <f>IF(N298="snížená",J298,0)</f>
        <v>0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17" t="s">
        <v>84</v>
      </c>
      <c r="BK298" s="200">
        <f>ROUND(I298*H298,2)</f>
        <v>0</v>
      </c>
      <c r="BL298" s="17" t="s">
        <v>216</v>
      </c>
      <c r="BM298" s="199" t="s">
        <v>918</v>
      </c>
    </row>
    <row r="299" spans="1:65" s="12" customFormat="1" ht="22.9" customHeight="1">
      <c r="B299" s="171"/>
      <c r="C299" s="172"/>
      <c r="D299" s="173" t="s">
        <v>75</v>
      </c>
      <c r="E299" s="185" t="s">
        <v>405</v>
      </c>
      <c r="F299" s="185" t="s">
        <v>406</v>
      </c>
      <c r="G299" s="172"/>
      <c r="H299" s="172"/>
      <c r="I299" s="175"/>
      <c r="J299" s="186">
        <f>BK299</f>
        <v>0</v>
      </c>
      <c r="K299" s="172"/>
      <c r="L299" s="177"/>
      <c r="M299" s="178"/>
      <c r="N299" s="179"/>
      <c r="O299" s="179"/>
      <c r="P299" s="180">
        <f>SUM(P300:P325)</f>
        <v>0</v>
      </c>
      <c r="Q299" s="179"/>
      <c r="R299" s="180">
        <f>SUM(R300:R325)</f>
        <v>0.79748819999999998</v>
      </c>
      <c r="S299" s="179"/>
      <c r="T299" s="181">
        <f>SUM(T300:T325)</f>
        <v>2.0333509999999997</v>
      </c>
      <c r="AR299" s="182" t="s">
        <v>86</v>
      </c>
      <c r="AT299" s="183" t="s">
        <v>75</v>
      </c>
      <c r="AU299" s="183" t="s">
        <v>84</v>
      </c>
      <c r="AY299" s="182" t="s">
        <v>141</v>
      </c>
      <c r="BK299" s="184">
        <f>SUM(BK300:BK325)</f>
        <v>0</v>
      </c>
    </row>
    <row r="300" spans="1:65" s="2" customFormat="1" ht="24.2" customHeight="1">
      <c r="A300" s="34"/>
      <c r="B300" s="35"/>
      <c r="C300" s="187" t="s">
        <v>457</v>
      </c>
      <c r="D300" s="187" t="s">
        <v>144</v>
      </c>
      <c r="E300" s="188" t="s">
        <v>408</v>
      </c>
      <c r="F300" s="189" t="s">
        <v>409</v>
      </c>
      <c r="G300" s="190" t="s">
        <v>185</v>
      </c>
      <c r="H300" s="191">
        <v>5.3</v>
      </c>
      <c r="I300" s="192"/>
      <c r="J300" s="193">
        <f>ROUND(I300*H300,2)</f>
        <v>0</v>
      </c>
      <c r="K300" s="194"/>
      <c r="L300" s="39"/>
      <c r="M300" s="195" t="s">
        <v>1</v>
      </c>
      <c r="N300" s="196" t="s">
        <v>41</v>
      </c>
      <c r="O300" s="71"/>
      <c r="P300" s="197">
        <f>O300*H300</f>
        <v>0</v>
      </c>
      <c r="Q300" s="197">
        <v>0</v>
      </c>
      <c r="R300" s="197">
        <f>Q300*H300</f>
        <v>0</v>
      </c>
      <c r="S300" s="197">
        <v>1.174E-2</v>
      </c>
      <c r="T300" s="198">
        <f>S300*H300</f>
        <v>6.2222E-2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9" t="s">
        <v>216</v>
      </c>
      <c r="AT300" s="199" t="s">
        <v>144</v>
      </c>
      <c r="AU300" s="199" t="s">
        <v>86</v>
      </c>
      <c r="AY300" s="17" t="s">
        <v>141</v>
      </c>
      <c r="BE300" s="200">
        <f>IF(N300="základní",J300,0)</f>
        <v>0</v>
      </c>
      <c r="BF300" s="200">
        <f>IF(N300="snížená",J300,0)</f>
        <v>0</v>
      </c>
      <c r="BG300" s="200">
        <f>IF(N300="zákl. přenesená",J300,0)</f>
        <v>0</v>
      </c>
      <c r="BH300" s="200">
        <f>IF(N300="sníž. přenesená",J300,0)</f>
        <v>0</v>
      </c>
      <c r="BI300" s="200">
        <f>IF(N300="nulová",J300,0)</f>
        <v>0</v>
      </c>
      <c r="BJ300" s="17" t="s">
        <v>84</v>
      </c>
      <c r="BK300" s="200">
        <f>ROUND(I300*H300,2)</f>
        <v>0</v>
      </c>
      <c r="BL300" s="17" t="s">
        <v>216</v>
      </c>
      <c r="BM300" s="199" t="s">
        <v>919</v>
      </c>
    </row>
    <row r="301" spans="1:65" s="14" customFormat="1">
      <c r="B301" s="212"/>
      <c r="C301" s="213"/>
      <c r="D301" s="203" t="s">
        <v>153</v>
      </c>
      <c r="E301" s="214" t="s">
        <v>1</v>
      </c>
      <c r="F301" s="215" t="s">
        <v>920</v>
      </c>
      <c r="G301" s="213"/>
      <c r="H301" s="216">
        <v>5.3</v>
      </c>
      <c r="I301" s="217"/>
      <c r="J301" s="213"/>
      <c r="K301" s="213"/>
      <c r="L301" s="218"/>
      <c r="M301" s="219"/>
      <c r="N301" s="220"/>
      <c r="O301" s="220"/>
      <c r="P301" s="220"/>
      <c r="Q301" s="220"/>
      <c r="R301" s="220"/>
      <c r="S301" s="220"/>
      <c r="T301" s="221"/>
      <c r="AT301" s="222" t="s">
        <v>153</v>
      </c>
      <c r="AU301" s="222" t="s">
        <v>86</v>
      </c>
      <c r="AV301" s="14" t="s">
        <v>86</v>
      </c>
      <c r="AW301" s="14" t="s">
        <v>32</v>
      </c>
      <c r="AX301" s="14" t="s">
        <v>84</v>
      </c>
      <c r="AY301" s="222" t="s">
        <v>141</v>
      </c>
    </row>
    <row r="302" spans="1:65" s="2" customFormat="1" ht="24.2" customHeight="1">
      <c r="A302" s="34"/>
      <c r="B302" s="35"/>
      <c r="C302" s="187" t="s">
        <v>462</v>
      </c>
      <c r="D302" s="187" t="s">
        <v>144</v>
      </c>
      <c r="E302" s="188" t="s">
        <v>413</v>
      </c>
      <c r="F302" s="189" t="s">
        <v>414</v>
      </c>
      <c r="G302" s="190" t="s">
        <v>147</v>
      </c>
      <c r="H302" s="191">
        <v>23.7</v>
      </c>
      <c r="I302" s="192"/>
      <c r="J302" s="193">
        <f>ROUND(I302*H302,2)</f>
        <v>0</v>
      </c>
      <c r="K302" s="194"/>
      <c r="L302" s="39"/>
      <c r="M302" s="195" t="s">
        <v>1</v>
      </c>
      <c r="N302" s="196" t="s">
        <v>41</v>
      </c>
      <c r="O302" s="71"/>
      <c r="P302" s="197">
        <f>O302*H302</f>
        <v>0</v>
      </c>
      <c r="Q302" s="197">
        <v>0</v>
      </c>
      <c r="R302" s="197">
        <f>Q302*H302</f>
        <v>0</v>
      </c>
      <c r="S302" s="197">
        <v>8.3169999999999994E-2</v>
      </c>
      <c r="T302" s="198">
        <f>S302*H302</f>
        <v>1.9711289999999997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9" t="s">
        <v>216</v>
      </c>
      <c r="AT302" s="199" t="s">
        <v>144</v>
      </c>
      <c r="AU302" s="199" t="s">
        <v>86</v>
      </c>
      <c r="AY302" s="17" t="s">
        <v>141</v>
      </c>
      <c r="BE302" s="200">
        <f>IF(N302="základní",J302,0)</f>
        <v>0</v>
      </c>
      <c r="BF302" s="200">
        <f>IF(N302="snížená",J302,0)</f>
        <v>0</v>
      </c>
      <c r="BG302" s="200">
        <f>IF(N302="zákl. přenesená",J302,0)</f>
        <v>0</v>
      </c>
      <c r="BH302" s="200">
        <f>IF(N302="sníž. přenesená",J302,0)</f>
        <v>0</v>
      </c>
      <c r="BI302" s="200">
        <f>IF(N302="nulová",J302,0)</f>
        <v>0</v>
      </c>
      <c r="BJ302" s="17" t="s">
        <v>84</v>
      </c>
      <c r="BK302" s="200">
        <f>ROUND(I302*H302,2)</f>
        <v>0</v>
      </c>
      <c r="BL302" s="17" t="s">
        <v>216</v>
      </c>
      <c r="BM302" s="199" t="s">
        <v>921</v>
      </c>
    </row>
    <row r="303" spans="1:65" s="2" customFormat="1" ht="16.5" customHeight="1">
      <c r="A303" s="34"/>
      <c r="B303" s="35"/>
      <c r="C303" s="187" t="s">
        <v>469</v>
      </c>
      <c r="D303" s="187" t="s">
        <v>144</v>
      </c>
      <c r="E303" s="188" t="s">
        <v>418</v>
      </c>
      <c r="F303" s="189" t="s">
        <v>419</v>
      </c>
      <c r="G303" s="190" t="s">
        <v>147</v>
      </c>
      <c r="H303" s="191">
        <v>23.7</v>
      </c>
      <c r="I303" s="192"/>
      <c r="J303" s="193">
        <f>ROUND(I303*H303,2)</f>
        <v>0</v>
      </c>
      <c r="K303" s="194"/>
      <c r="L303" s="39"/>
      <c r="M303" s="195" t="s">
        <v>1</v>
      </c>
      <c r="N303" s="196" t="s">
        <v>41</v>
      </c>
      <c r="O303" s="71"/>
      <c r="P303" s="197">
        <f>O303*H303</f>
        <v>0</v>
      </c>
      <c r="Q303" s="197">
        <v>0</v>
      </c>
      <c r="R303" s="197">
        <f>Q303*H303</f>
        <v>0</v>
      </c>
      <c r="S303" s="197">
        <v>0</v>
      </c>
      <c r="T303" s="19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9" t="s">
        <v>216</v>
      </c>
      <c r="AT303" s="199" t="s">
        <v>144</v>
      </c>
      <c r="AU303" s="199" t="s">
        <v>86</v>
      </c>
      <c r="AY303" s="17" t="s">
        <v>141</v>
      </c>
      <c r="BE303" s="200">
        <f>IF(N303="základní",J303,0)</f>
        <v>0</v>
      </c>
      <c r="BF303" s="200">
        <f>IF(N303="snížená",J303,0)</f>
        <v>0</v>
      </c>
      <c r="BG303" s="200">
        <f>IF(N303="zákl. přenesená",J303,0)</f>
        <v>0</v>
      </c>
      <c r="BH303" s="200">
        <f>IF(N303="sníž. přenesená",J303,0)</f>
        <v>0</v>
      </c>
      <c r="BI303" s="200">
        <f>IF(N303="nulová",J303,0)</f>
        <v>0</v>
      </c>
      <c r="BJ303" s="17" t="s">
        <v>84</v>
      </c>
      <c r="BK303" s="200">
        <f>ROUND(I303*H303,2)</f>
        <v>0</v>
      </c>
      <c r="BL303" s="17" t="s">
        <v>216</v>
      </c>
      <c r="BM303" s="199" t="s">
        <v>922</v>
      </c>
    </row>
    <row r="304" spans="1:65" s="2" customFormat="1" ht="16.5" customHeight="1">
      <c r="A304" s="34"/>
      <c r="B304" s="35"/>
      <c r="C304" s="187" t="s">
        <v>474</v>
      </c>
      <c r="D304" s="187" t="s">
        <v>144</v>
      </c>
      <c r="E304" s="188" t="s">
        <v>422</v>
      </c>
      <c r="F304" s="189" t="s">
        <v>423</v>
      </c>
      <c r="G304" s="190" t="s">
        <v>147</v>
      </c>
      <c r="H304" s="191">
        <v>23.7</v>
      </c>
      <c r="I304" s="192"/>
      <c r="J304" s="193">
        <f>ROUND(I304*H304,2)</f>
        <v>0</v>
      </c>
      <c r="K304" s="194"/>
      <c r="L304" s="39"/>
      <c r="M304" s="195" t="s">
        <v>1</v>
      </c>
      <c r="N304" s="196" t="s">
        <v>41</v>
      </c>
      <c r="O304" s="71"/>
      <c r="P304" s="197">
        <f>O304*H304</f>
        <v>0</v>
      </c>
      <c r="Q304" s="197">
        <v>2.9999999999999997E-4</v>
      </c>
      <c r="R304" s="197">
        <f>Q304*H304</f>
        <v>7.1099999999999991E-3</v>
      </c>
      <c r="S304" s="197">
        <v>0</v>
      </c>
      <c r="T304" s="19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216</v>
      </c>
      <c r="AT304" s="199" t="s">
        <v>144</v>
      </c>
      <c r="AU304" s="199" t="s">
        <v>86</v>
      </c>
      <c r="AY304" s="17" t="s">
        <v>141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17" t="s">
        <v>84</v>
      </c>
      <c r="BK304" s="200">
        <f>ROUND(I304*H304,2)</f>
        <v>0</v>
      </c>
      <c r="BL304" s="17" t="s">
        <v>216</v>
      </c>
      <c r="BM304" s="199" t="s">
        <v>923</v>
      </c>
    </row>
    <row r="305" spans="1:65" s="2" customFormat="1" ht="37.9" customHeight="1">
      <c r="A305" s="34"/>
      <c r="B305" s="35"/>
      <c r="C305" s="187" t="s">
        <v>478</v>
      </c>
      <c r="D305" s="187" t="s">
        <v>144</v>
      </c>
      <c r="E305" s="188" t="s">
        <v>426</v>
      </c>
      <c r="F305" s="189" t="s">
        <v>427</v>
      </c>
      <c r="G305" s="190" t="s">
        <v>147</v>
      </c>
      <c r="H305" s="191">
        <v>23.7</v>
      </c>
      <c r="I305" s="192"/>
      <c r="J305" s="193">
        <f>ROUND(I305*H305,2)</f>
        <v>0</v>
      </c>
      <c r="K305" s="194"/>
      <c r="L305" s="39"/>
      <c r="M305" s="195" t="s">
        <v>1</v>
      </c>
      <c r="N305" s="196" t="s">
        <v>41</v>
      </c>
      <c r="O305" s="71"/>
      <c r="P305" s="197">
        <f>O305*H305</f>
        <v>0</v>
      </c>
      <c r="Q305" s="197">
        <v>6.8900000000000003E-3</v>
      </c>
      <c r="R305" s="197">
        <f>Q305*H305</f>
        <v>0.16329299999999999</v>
      </c>
      <c r="S305" s="197">
        <v>0</v>
      </c>
      <c r="T305" s="19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9" t="s">
        <v>216</v>
      </c>
      <c r="AT305" s="199" t="s">
        <v>144</v>
      </c>
      <c r="AU305" s="199" t="s">
        <v>86</v>
      </c>
      <c r="AY305" s="17" t="s">
        <v>141</v>
      </c>
      <c r="BE305" s="200">
        <f>IF(N305="základní",J305,0)</f>
        <v>0</v>
      </c>
      <c r="BF305" s="200">
        <f>IF(N305="snížená",J305,0)</f>
        <v>0</v>
      </c>
      <c r="BG305" s="200">
        <f>IF(N305="zákl. přenesená",J305,0)</f>
        <v>0</v>
      </c>
      <c r="BH305" s="200">
        <f>IF(N305="sníž. přenesená",J305,0)</f>
        <v>0</v>
      </c>
      <c r="BI305" s="200">
        <f>IF(N305="nulová",J305,0)</f>
        <v>0</v>
      </c>
      <c r="BJ305" s="17" t="s">
        <v>84</v>
      </c>
      <c r="BK305" s="200">
        <f>ROUND(I305*H305,2)</f>
        <v>0</v>
      </c>
      <c r="BL305" s="17" t="s">
        <v>216</v>
      </c>
      <c r="BM305" s="199" t="s">
        <v>924</v>
      </c>
    </row>
    <row r="306" spans="1:65" s="13" customFormat="1">
      <c r="B306" s="201"/>
      <c r="C306" s="202"/>
      <c r="D306" s="203" t="s">
        <v>153</v>
      </c>
      <c r="E306" s="204" t="s">
        <v>1</v>
      </c>
      <c r="F306" s="205" t="s">
        <v>799</v>
      </c>
      <c r="G306" s="202"/>
      <c r="H306" s="204" t="s">
        <v>1</v>
      </c>
      <c r="I306" s="206"/>
      <c r="J306" s="202"/>
      <c r="K306" s="202"/>
      <c r="L306" s="207"/>
      <c r="M306" s="208"/>
      <c r="N306" s="209"/>
      <c r="O306" s="209"/>
      <c r="P306" s="209"/>
      <c r="Q306" s="209"/>
      <c r="R306" s="209"/>
      <c r="S306" s="209"/>
      <c r="T306" s="210"/>
      <c r="AT306" s="211" t="s">
        <v>153</v>
      </c>
      <c r="AU306" s="211" t="s">
        <v>86</v>
      </c>
      <c r="AV306" s="13" t="s">
        <v>84</v>
      </c>
      <c r="AW306" s="13" t="s">
        <v>32</v>
      </c>
      <c r="AX306" s="13" t="s">
        <v>76</v>
      </c>
      <c r="AY306" s="211" t="s">
        <v>141</v>
      </c>
    </row>
    <row r="307" spans="1:65" s="14" customFormat="1">
      <c r="B307" s="212"/>
      <c r="C307" s="213"/>
      <c r="D307" s="203" t="s">
        <v>153</v>
      </c>
      <c r="E307" s="214" t="s">
        <v>1</v>
      </c>
      <c r="F307" s="215" t="s">
        <v>821</v>
      </c>
      <c r="G307" s="213"/>
      <c r="H307" s="216">
        <v>10.1</v>
      </c>
      <c r="I307" s="217"/>
      <c r="J307" s="213"/>
      <c r="K307" s="213"/>
      <c r="L307" s="218"/>
      <c r="M307" s="219"/>
      <c r="N307" s="220"/>
      <c r="O307" s="220"/>
      <c r="P307" s="220"/>
      <c r="Q307" s="220"/>
      <c r="R307" s="220"/>
      <c r="S307" s="220"/>
      <c r="T307" s="221"/>
      <c r="AT307" s="222" t="s">
        <v>153</v>
      </c>
      <c r="AU307" s="222" t="s">
        <v>86</v>
      </c>
      <c r="AV307" s="14" t="s">
        <v>86</v>
      </c>
      <c r="AW307" s="14" t="s">
        <v>32</v>
      </c>
      <c r="AX307" s="14" t="s">
        <v>76</v>
      </c>
      <c r="AY307" s="222" t="s">
        <v>141</v>
      </c>
    </row>
    <row r="308" spans="1:65" s="13" customFormat="1">
      <c r="B308" s="201"/>
      <c r="C308" s="202"/>
      <c r="D308" s="203" t="s">
        <v>153</v>
      </c>
      <c r="E308" s="204" t="s">
        <v>1</v>
      </c>
      <c r="F308" s="205" t="s">
        <v>802</v>
      </c>
      <c r="G308" s="202"/>
      <c r="H308" s="204" t="s">
        <v>1</v>
      </c>
      <c r="I308" s="206"/>
      <c r="J308" s="202"/>
      <c r="K308" s="202"/>
      <c r="L308" s="207"/>
      <c r="M308" s="208"/>
      <c r="N308" s="209"/>
      <c r="O308" s="209"/>
      <c r="P308" s="209"/>
      <c r="Q308" s="209"/>
      <c r="R308" s="209"/>
      <c r="S308" s="209"/>
      <c r="T308" s="210"/>
      <c r="AT308" s="211" t="s">
        <v>153</v>
      </c>
      <c r="AU308" s="211" t="s">
        <v>86</v>
      </c>
      <c r="AV308" s="13" t="s">
        <v>84</v>
      </c>
      <c r="AW308" s="13" t="s">
        <v>32</v>
      </c>
      <c r="AX308" s="13" t="s">
        <v>76</v>
      </c>
      <c r="AY308" s="211" t="s">
        <v>141</v>
      </c>
    </row>
    <row r="309" spans="1:65" s="14" customFormat="1">
      <c r="B309" s="212"/>
      <c r="C309" s="213"/>
      <c r="D309" s="203" t="s">
        <v>153</v>
      </c>
      <c r="E309" s="214" t="s">
        <v>1</v>
      </c>
      <c r="F309" s="215" t="s">
        <v>822</v>
      </c>
      <c r="G309" s="213"/>
      <c r="H309" s="216">
        <v>11.1</v>
      </c>
      <c r="I309" s="217"/>
      <c r="J309" s="213"/>
      <c r="K309" s="213"/>
      <c r="L309" s="218"/>
      <c r="M309" s="219"/>
      <c r="N309" s="220"/>
      <c r="O309" s="220"/>
      <c r="P309" s="220"/>
      <c r="Q309" s="220"/>
      <c r="R309" s="220"/>
      <c r="S309" s="220"/>
      <c r="T309" s="221"/>
      <c r="AT309" s="222" t="s">
        <v>153</v>
      </c>
      <c r="AU309" s="222" t="s">
        <v>86</v>
      </c>
      <c r="AV309" s="14" t="s">
        <v>86</v>
      </c>
      <c r="AW309" s="14" t="s">
        <v>32</v>
      </c>
      <c r="AX309" s="14" t="s">
        <v>76</v>
      </c>
      <c r="AY309" s="222" t="s">
        <v>141</v>
      </c>
    </row>
    <row r="310" spans="1:65" s="13" customFormat="1">
      <c r="B310" s="201"/>
      <c r="C310" s="202"/>
      <c r="D310" s="203" t="s">
        <v>153</v>
      </c>
      <c r="E310" s="204" t="s">
        <v>1</v>
      </c>
      <c r="F310" s="205" t="s">
        <v>805</v>
      </c>
      <c r="G310" s="202"/>
      <c r="H310" s="204" t="s">
        <v>1</v>
      </c>
      <c r="I310" s="206"/>
      <c r="J310" s="202"/>
      <c r="K310" s="202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153</v>
      </c>
      <c r="AU310" s="211" t="s">
        <v>86</v>
      </c>
      <c r="AV310" s="13" t="s">
        <v>84</v>
      </c>
      <c r="AW310" s="13" t="s">
        <v>32</v>
      </c>
      <c r="AX310" s="13" t="s">
        <v>76</v>
      </c>
      <c r="AY310" s="211" t="s">
        <v>141</v>
      </c>
    </row>
    <row r="311" spans="1:65" s="14" customFormat="1">
      <c r="B311" s="212"/>
      <c r="C311" s="213"/>
      <c r="D311" s="203" t="s">
        <v>153</v>
      </c>
      <c r="E311" s="214" t="s">
        <v>1</v>
      </c>
      <c r="F311" s="215" t="s">
        <v>823</v>
      </c>
      <c r="G311" s="213"/>
      <c r="H311" s="216">
        <v>2.5</v>
      </c>
      <c r="I311" s="217"/>
      <c r="J311" s="213"/>
      <c r="K311" s="213"/>
      <c r="L311" s="218"/>
      <c r="M311" s="219"/>
      <c r="N311" s="220"/>
      <c r="O311" s="220"/>
      <c r="P311" s="220"/>
      <c r="Q311" s="220"/>
      <c r="R311" s="220"/>
      <c r="S311" s="220"/>
      <c r="T311" s="221"/>
      <c r="AT311" s="222" t="s">
        <v>153</v>
      </c>
      <c r="AU311" s="222" t="s">
        <v>86</v>
      </c>
      <c r="AV311" s="14" t="s">
        <v>86</v>
      </c>
      <c r="AW311" s="14" t="s">
        <v>32</v>
      </c>
      <c r="AX311" s="14" t="s">
        <v>76</v>
      </c>
      <c r="AY311" s="222" t="s">
        <v>141</v>
      </c>
    </row>
    <row r="312" spans="1:65" s="15" customFormat="1">
      <c r="B312" s="223"/>
      <c r="C312" s="224"/>
      <c r="D312" s="203" t="s">
        <v>153</v>
      </c>
      <c r="E312" s="225" t="s">
        <v>1</v>
      </c>
      <c r="F312" s="226" t="s">
        <v>212</v>
      </c>
      <c r="G312" s="224"/>
      <c r="H312" s="227">
        <v>23.7</v>
      </c>
      <c r="I312" s="228"/>
      <c r="J312" s="224"/>
      <c r="K312" s="224"/>
      <c r="L312" s="229"/>
      <c r="M312" s="230"/>
      <c r="N312" s="231"/>
      <c r="O312" s="231"/>
      <c r="P312" s="231"/>
      <c r="Q312" s="231"/>
      <c r="R312" s="231"/>
      <c r="S312" s="231"/>
      <c r="T312" s="232"/>
      <c r="AT312" s="233" t="s">
        <v>153</v>
      </c>
      <c r="AU312" s="233" t="s">
        <v>86</v>
      </c>
      <c r="AV312" s="15" t="s">
        <v>148</v>
      </c>
      <c r="AW312" s="15" t="s">
        <v>32</v>
      </c>
      <c r="AX312" s="15" t="s">
        <v>84</v>
      </c>
      <c r="AY312" s="233" t="s">
        <v>141</v>
      </c>
    </row>
    <row r="313" spans="1:65" s="2" customFormat="1" ht="37.9" customHeight="1">
      <c r="A313" s="34"/>
      <c r="B313" s="35"/>
      <c r="C313" s="234" t="s">
        <v>485</v>
      </c>
      <c r="D313" s="234" t="s">
        <v>430</v>
      </c>
      <c r="E313" s="235" t="s">
        <v>431</v>
      </c>
      <c r="F313" s="236" t="s">
        <v>432</v>
      </c>
      <c r="G313" s="237" t="s">
        <v>147</v>
      </c>
      <c r="H313" s="238">
        <v>27.254999999999999</v>
      </c>
      <c r="I313" s="239"/>
      <c r="J313" s="240">
        <f>ROUND(I313*H313,2)</f>
        <v>0</v>
      </c>
      <c r="K313" s="241"/>
      <c r="L313" s="242"/>
      <c r="M313" s="243" t="s">
        <v>1</v>
      </c>
      <c r="N313" s="244" t="s">
        <v>41</v>
      </c>
      <c r="O313" s="71"/>
      <c r="P313" s="197">
        <f>O313*H313</f>
        <v>0</v>
      </c>
      <c r="Q313" s="197">
        <v>1.9199999999999998E-2</v>
      </c>
      <c r="R313" s="197">
        <f>Q313*H313</f>
        <v>0.52329599999999998</v>
      </c>
      <c r="S313" s="197">
        <v>0</v>
      </c>
      <c r="T313" s="19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9" t="s">
        <v>294</v>
      </c>
      <c r="AT313" s="199" t="s">
        <v>430</v>
      </c>
      <c r="AU313" s="199" t="s">
        <v>86</v>
      </c>
      <c r="AY313" s="17" t="s">
        <v>141</v>
      </c>
      <c r="BE313" s="200">
        <f>IF(N313="základní",J313,0)</f>
        <v>0</v>
      </c>
      <c r="BF313" s="200">
        <f>IF(N313="snížená",J313,0)</f>
        <v>0</v>
      </c>
      <c r="BG313" s="200">
        <f>IF(N313="zákl. přenesená",J313,0)</f>
        <v>0</v>
      </c>
      <c r="BH313" s="200">
        <f>IF(N313="sníž. přenesená",J313,0)</f>
        <v>0</v>
      </c>
      <c r="BI313" s="200">
        <f>IF(N313="nulová",J313,0)</f>
        <v>0</v>
      </c>
      <c r="BJ313" s="17" t="s">
        <v>84</v>
      </c>
      <c r="BK313" s="200">
        <f>ROUND(I313*H313,2)</f>
        <v>0</v>
      </c>
      <c r="BL313" s="17" t="s">
        <v>216</v>
      </c>
      <c r="BM313" s="199" t="s">
        <v>925</v>
      </c>
    </row>
    <row r="314" spans="1:65" s="14" customFormat="1">
      <c r="B314" s="212"/>
      <c r="C314" s="213"/>
      <c r="D314" s="203" t="s">
        <v>153</v>
      </c>
      <c r="E314" s="213"/>
      <c r="F314" s="215" t="s">
        <v>926</v>
      </c>
      <c r="G314" s="213"/>
      <c r="H314" s="216">
        <v>27.254999999999999</v>
      </c>
      <c r="I314" s="217"/>
      <c r="J314" s="213"/>
      <c r="K314" s="213"/>
      <c r="L314" s="218"/>
      <c r="M314" s="219"/>
      <c r="N314" s="220"/>
      <c r="O314" s="220"/>
      <c r="P314" s="220"/>
      <c r="Q314" s="220"/>
      <c r="R314" s="220"/>
      <c r="S314" s="220"/>
      <c r="T314" s="221"/>
      <c r="AT314" s="222" t="s">
        <v>153</v>
      </c>
      <c r="AU314" s="222" t="s">
        <v>86</v>
      </c>
      <c r="AV314" s="14" t="s">
        <v>86</v>
      </c>
      <c r="AW314" s="14" t="s">
        <v>4</v>
      </c>
      <c r="AX314" s="14" t="s">
        <v>84</v>
      </c>
      <c r="AY314" s="222" t="s">
        <v>141</v>
      </c>
    </row>
    <row r="315" spans="1:65" s="2" customFormat="1" ht="16.5" customHeight="1">
      <c r="A315" s="34"/>
      <c r="B315" s="35"/>
      <c r="C315" s="187" t="s">
        <v>489</v>
      </c>
      <c r="D315" s="187" t="s">
        <v>144</v>
      </c>
      <c r="E315" s="188" t="s">
        <v>436</v>
      </c>
      <c r="F315" s="189" t="s">
        <v>437</v>
      </c>
      <c r="G315" s="190" t="s">
        <v>185</v>
      </c>
      <c r="H315" s="191">
        <v>54.74</v>
      </c>
      <c r="I315" s="192"/>
      <c r="J315" s="193">
        <f>ROUND(I315*H315,2)</f>
        <v>0</v>
      </c>
      <c r="K315" s="194"/>
      <c r="L315" s="39"/>
      <c r="M315" s="195" t="s">
        <v>1</v>
      </c>
      <c r="N315" s="196" t="s">
        <v>41</v>
      </c>
      <c r="O315" s="71"/>
      <c r="P315" s="197">
        <f>O315*H315</f>
        <v>0</v>
      </c>
      <c r="Q315" s="197">
        <v>3.0000000000000001E-5</v>
      </c>
      <c r="R315" s="197">
        <f>Q315*H315</f>
        <v>1.6422000000000001E-3</v>
      </c>
      <c r="S315" s="197">
        <v>0</v>
      </c>
      <c r="T315" s="19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9" t="s">
        <v>216</v>
      </c>
      <c r="AT315" s="199" t="s">
        <v>144</v>
      </c>
      <c r="AU315" s="199" t="s">
        <v>86</v>
      </c>
      <c r="AY315" s="17" t="s">
        <v>141</v>
      </c>
      <c r="BE315" s="200">
        <f>IF(N315="základní",J315,0)</f>
        <v>0</v>
      </c>
      <c r="BF315" s="200">
        <f>IF(N315="snížená",J315,0)</f>
        <v>0</v>
      </c>
      <c r="BG315" s="200">
        <f>IF(N315="zákl. přenesená",J315,0)</f>
        <v>0</v>
      </c>
      <c r="BH315" s="200">
        <f>IF(N315="sníž. přenesená",J315,0)</f>
        <v>0</v>
      </c>
      <c r="BI315" s="200">
        <f>IF(N315="nulová",J315,0)</f>
        <v>0</v>
      </c>
      <c r="BJ315" s="17" t="s">
        <v>84</v>
      </c>
      <c r="BK315" s="200">
        <f>ROUND(I315*H315,2)</f>
        <v>0</v>
      </c>
      <c r="BL315" s="17" t="s">
        <v>216</v>
      </c>
      <c r="BM315" s="199" t="s">
        <v>927</v>
      </c>
    </row>
    <row r="316" spans="1:65" s="13" customFormat="1">
      <c r="B316" s="201"/>
      <c r="C316" s="202"/>
      <c r="D316" s="203" t="s">
        <v>153</v>
      </c>
      <c r="E316" s="204" t="s">
        <v>1</v>
      </c>
      <c r="F316" s="205" t="s">
        <v>799</v>
      </c>
      <c r="G316" s="202"/>
      <c r="H316" s="204" t="s">
        <v>1</v>
      </c>
      <c r="I316" s="206"/>
      <c r="J316" s="202"/>
      <c r="K316" s="202"/>
      <c r="L316" s="207"/>
      <c r="M316" s="208"/>
      <c r="N316" s="209"/>
      <c r="O316" s="209"/>
      <c r="P316" s="209"/>
      <c r="Q316" s="209"/>
      <c r="R316" s="209"/>
      <c r="S316" s="209"/>
      <c r="T316" s="210"/>
      <c r="AT316" s="211" t="s">
        <v>153</v>
      </c>
      <c r="AU316" s="211" t="s">
        <v>86</v>
      </c>
      <c r="AV316" s="13" t="s">
        <v>84</v>
      </c>
      <c r="AW316" s="13" t="s">
        <v>32</v>
      </c>
      <c r="AX316" s="13" t="s">
        <v>76</v>
      </c>
      <c r="AY316" s="211" t="s">
        <v>141</v>
      </c>
    </row>
    <row r="317" spans="1:65" s="14" customFormat="1">
      <c r="B317" s="212"/>
      <c r="C317" s="213"/>
      <c r="D317" s="203" t="s">
        <v>153</v>
      </c>
      <c r="E317" s="214" t="s">
        <v>1</v>
      </c>
      <c r="F317" s="215" t="s">
        <v>928</v>
      </c>
      <c r="G317" s="213"/>
      <c r="H317" s="216">
        <v>21.8</v>
      </c>
      <c r="I317" s="217"/>
      <c r="J317" s="213"/>
      <c r="K317" s="213"/>
      <c r="L317" s="218"/>
      <c r="M317" s="219"/>
      <c r="N317" s="220"/>
      <c r="O317" s="220"/>
      <c r="P317" s="220"/>
      <c r="Q317" s="220"/>
      <c r="R317" s="220"/>
      <c r="S317" s="220"/>
      <c r="T317" s="221"/>
      <c r="AT317" s="222" t="s">
        <v>153</v>
      </c>
      <c r="AU317" s="222" t="s">
        <v>86</v>
      </c>
      <c r="AV317" s="14" t="s">
        <v>86</v>
      </c>
      <c r="AW317" s="14" t="s">
        <v>32</v>
      </c>
      <c r="AX317" s="14" t="s">
        <v>76</v>
      </c>
      <c r="AY317" s="222" t="s">
        <v>141</v>
      </c>
    </row>
    <row r="318" spans="1:65" s="13" customFormat="1">
      <c r="B318" s="201"/>
      <c r="C318" s="202"/>
      <c r="D318" s="203" t="s">
        <v>153</v>
      </c>
      <c r="E318" s="204" t="s">
        <v>1</v>
      </c>
      <c r="F318" s="205" t="s">
        <v>802</v>
      </c>
      <c r="G318" s="202"/>
      <c r="H318" s="204" t="s">
        <v>1</v>
      </c>
      <c r="I318" s="206"/>
      <c r="J318" s="202"/>
      <c r="K318" s="202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153</v>
      </c>
      <c r="AU318" s="211" t="s">
        <v>86</v>
      </c>
      <c r="AV318" s="13" t="s">
        <v>84</v>
      </c>
      <c r="AW318" s="13" t="s">
        <v>32</v>
      </c>
      <c r="AX318" s="13" t="s">
        <v>76</v>
      </c>
      <c r="AY318" s="211" t="s">
        <v>141</v>
      </c>
    </row>
    <row r="319" spans="1:65" s="14" customFormat="1">
      <c r="B319" s="212"/>
      <c r="C319" s="213"/>
      <c r="D319" s="203" t="s">
        <v>153</v>
      </c>
      <c r="E319" s="214" t="s">
        <v>1</v>
      </c>
      <c r="F319" s="215" t="s">
        <v>929</v>
      </c>
      <c r="G319" s="213"/>
      <c r="H319" s="216">
        <v>25.3</v>
      </c>
      <c r="I319" s="217"/>
      <c r="J319" s="213"/>
      <c r="K319" s="213"/>
      <c r="L319" s="218"/>
      <c r="M319" s="219"/>
      <c r="N319" s="220"/>
      <c r="O319" s="220"/>
      <c r="P319" s="220"/>
      <c r="Q319" s="220"/>
      <c r="R319" s="220"/>
      <c r="S319" s="220"/>
      <c r="T319" s="221"/>
      <c r="AT319" s="222" t="s">
        <v>153</v>
      </c>
      <c r="AU319" s="222" t="s">
        <v>86</v>
      </c>
      <c r="AV319" s="14" t="s">
        <v>86</v>
      </c>
      <c r="AW319" s="14" t="s">
        <v>32</v>
      </c>
      <c r="AX319" s="14" t="s">
        <v>76</v>
      </c>
      <c r="AY319" s="222" t="s">
        <v>141</v>
      </c>
    </row>
    <row r="320" spans="1:65" s="13" customFormat="1">
      <c r="B320" s="201"/>
      <c r="C320" s="202"/>
      <c r="D320" s="203" t="s">
        <v>153</v>
      </c>
      <c r="E320" s="204" t="s">
        <v>1</v>
      </c>
      <c r="F320" s="205" t="s">
        <v>805</v>
      </c>
      <c r="G320" s="202"/>
      <c r="H320" s="204" t="s">
        <v>1</v>
      </c>
      <c r="I320" s="206"/>
      <c r="J320" s="202"/>
      <c r="K320" s="202"/>
      <c r="L320" s="207"/>
      <c r="M320" s="208"/>
      <c r="N320" s="209"/>
      <c r="O320" s="209"/>
      <c r="P320" s="209"/>
      <c r="Q320" s="209"/>
      <c r="R320" s="209"/>
      <c r="S320" s="209"/>
      <c r="T320" s="210"/>
      <c r="AT320" s="211" t="s">
        <v>153</v>
      </c>
      <c r="AU320" s="211" t="s">
        <v>86</v>
      </c>
      <c r="AV320" s="13" t="s">
        <v>84</v>
      </c>
      <c r="AW320" s="13" t="s">
        <v>32</v>
      </c>
      <c r="AX320" s="13" t="s">
        <v>76</v>
      </c>
      <c r="AY320" s="211" t="s">
        <v>141</v>
      </c>
    </row>
    <row r="321" spans="1:65" s="14" customFormat="1">
      <c r="B321" s="212"/>
      <c r="C321" s="213"/>
      <c r="D321" s="203" t="s">
        <v>153</v>
      </c>
      <c r="E321" s="214" t="s">
        <v>1</v>
      </c>
      <c r="F321" s="215" t="s">
        <v>930</v>
      </c>
      <c r="G321" s="213"/>
      <c r="H321" s="216">
        <v>7.64</v>
      </c>
      <c r="I321" s="217"/>
      <c r="J321" s="213"/>
      <c r="K321" s="213"/>
      <c r="L321" s="218"/>
      <c r="M321" s="219"/>
      <c r="N321" s="220"/>
      <c r="O321" s="220"/>
      <c r="P321" s="220"/>
      <c r="Q321" s="220"/>
      <c r="R321" s="220"/>
      <c r="S321" s="220"/>
      <c r="T321" s="221"/>
      <c r="AT321" s="222" t="s">
        <v>153</v>
      </c>
      <c r="AU321" s="222" t="s">
        <v>86</v>
      </c>
      <c r="AV321" s="14" t="s">
        <v>86</v>
      </c>
      <c r="AW321" s="14" t="s">
        <v>32</v>
      </c>
      <c r="AX321" s="14" t="s">
        <v>76</v>
      </c>
      <c r="AY321" s="222" t="s">
        <v>141</v>
      </c>
    </row>
    <row r="322" spans="1:65" s="15" customFormat="1">
      <c r="B322" s="223"/>
      <c r="C322" s="224"/>
      <c r="D322" s="203" t="s">
        <v>153</v>
      </c>
      <c r="E322" s="225" t="s">
        <v>1</v>
      </c>
      <c r="F322" s="226" t="s">
        <v>212</v>
      </c>
      <c r="G322" s="224"/>
      <c r="H322" s="227">
        <v>54.74</v>
      </c>
      <c r="I322" s="228"/>
      <c r="J322" s="224"/>
      <c r="K322" s="224"/>
      <c r="L322" s="229"/>
      <c r="M322" s="230"/>
      <c r="N322" s="231"/>
      <c r="O322" s="231"/>
      <c r="P322" s="231"/>
      <c r="Q322" s="231"/>
      <c r="R322" s="231"/>
      <c r="S322" s="231"/>
      <c r="T322" s="232"/>
      <c r="AT322" s="233" t="s">
        <v>153</v>
      </c>
      <c r="AU322" s="233" t="s">
        <v>86</v>
      </c>
      <c r="AV322" s="15" t="s">
        <v>148</v>
      </c>
      <c r="AW322" s="15" t="s">
        <v>32</v>
      </c>
      <c r="AX322" s="15" t="s">
        <v>84</v>
      </c>
      <c r="AY322" s="233" t="s">
        <v>141</v>
      </c>
    </row>
    <row r="323" spans="1:65" s="2" customFormat="1" ht="16.5" customHeight="1">
      <c r="A323" s="34"/>
      <c r="B323" s="35"/>
      <c r="C323" s="187" t="s">
        <v>495</v>
      </c>
      <c r="D323" s="187" t="s">
        <v>144</v>
      </c>
      <c r="E323" s="188" t="s">
        <v>440</v>
      </c>
      <c r="F323" s="189" t="s">
        <v>441</v>
      </c>
      <c r="G323" s="190" t="s">
        <v>147</v>
      </c>
      <c r="H323" s="191">
        <v>23.7</v>
      </c>
      <c r="I323" s="192"/>
      <c r="J323" s="193">
        <f>ROUND(I323*H323,2)</f>
        <v>0</v>
      </c>
      <c r="K323" s="194"/>
      <c r="L323" s="39"/>
      <c r="M323" s="195" t="s">
        <v>1</v>
      </c>
      <c r="N323" s="196" t="s">
        <v>41</v>
      </c>
      <c r="O323" s="71"/>
      <c r="P323" s="197">
        <f>O323*H323</f>
        <v>0</v>
      </c>
      <c r="Q323" s="197">
        <v>4.3099999999999996E-3</v>
      </c>
      <c r="R323" s="197">
        <f>Q323*H323</f>
        <v>0.10214699999999999</v>
      </c>
      <c r="S323" s="197">
        <v>0</v>
      </c>
      <c r="T323" s="198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9" t="s">
        <v>216</v>
      </c>
      <c r="AT323" s="199" t="s">
        <v>144</v>
      </c>
      <c r="AU323" s="199" t="s">
        <v>86</v>
      </c>
      <c r="AY323" s="17" t="s">
        <v>141</v>
      </c>
      <c r="BE323" s="200">
        <f>IF(N323="základní",J323,0)</f>
        <v>0</v>
      </c>
      <c r="BF323" s="200">
        <f>IF(N323="snížená",J323,0)</f>
        <v>0</v>
      </c>
      <c r="BG323" s="200">
        <f>IF(N323="zákl. přenesená",J323,0)</f>
        <v>0</v>
      </c>
      <c r="BH323" s="200">
        <f>IF(N323="sníž. přenesená",J323,0)</f>
        <v>0</v>
      </c>
      <c r="BI323" s="200">
        <f>IF(N323="nulová",J323,0)</f>
        <v>0</v>
      </c>
      <c r="BJ323" s="17" t="s">
        <v>84</v>
      </c>
      <c r="BK323" s="200">
        <f>ROUND(I323*H323,2)</f>
        <v>0</v>
      </c>
      <c r="BL323" s="17" t="s">
        <v>216</v>
      </c>
      <c r="BM323" s="199" t="s">
        <v>931</v>
      </c>
    </row>
    <row r="324" spans="1:65" s="2" customFormat="1" ht="24.2" customHeight="1">
      <c r="A324" s="34"/>
      <c r="B324" s="35"/>
      <c r="C324" s="187" t="s">
        <v>505</v>
      </c>
      <c r="D324" s="187" t="s">
        <v>144</v>
      </c>
      <c r="E324" s="188" t="s">
        <v>932</v>
      </c>
      <c r="F324" s="189" t="s">
        <v>933</v>
      </c>
      <c r="G324" s="190" t="s">
        <v>269</v>
      </c>
      <c r="H324" s="191">
        <v>0.79700000000000004</v>
      </c>
      <c r="I324" s="192"/>
      <c r="J324" s="193">
        <f>ROUND(I324*H324,2)</f>
        <v>0</v>
      </c>
      <c r="K324" s="194"/>
      <c r="L324" s="39"/>
      <c r="M324" s="195" t="s">
        <v>1</v>
      </c>
      <c r="N324" s="196" t="s">
        <v>41</v>
      </c>
      <c r="O324" s="71"/>
      <c r="P324" s="197">
        <f>O324*H324</f>
        <v>0</v>
      </c>
      <c r="Q324" s="197">
        <v>0</v>
      </c>
      <c r="R324" s="197">
        <f>Q324*H324</f>
        <v>0</v>
      </c>
      <c r="S324" s="197">
        <v>0</v>
      </c>
      <c r="T324" s="19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9" t="s">
        <v>216</v>
      </c>
      <c r="AT324" s="199" t="s">
        <v>144</v>
      </c>
      <c r="AU324" s="199" t="s">
        <v>86</v>
      </c>
      <c r="AY324" s="17" t="s">
        <v>141</v>
      </c>
      <c r="BE324" s="200">
        <f>IF(N324="základní",J324,0)</f>
        <v>0</v>
      </c>
      <c r="BF324" s="200">
        <f>IF(N324="snížená",J324,0)</f>
        <v>0</v>
      </c>
      <c r="BG324" s="200">
        <f>IF(N324="zákl. přenesená",J324,0)</f>
        <v>0</v>
      </c>
      <c r="BH324" s="200">
        <f>IF(N324="sníž. přenesená",J324,0)</f>
        <v>0</v>
      </c>
      <c r="BI324" s="200">
        <f>IF(N324="nulová",J324,0)</f>
        <v>0</v>
      </c>
      <c r="BJ324" s="17" t="s">
        <v>84</v>
      </c>
      <c r="BK324" s="200">
        <f>ROUND(I324*H324,2)</f>
        <v>0</v>
      </c>
      <c r="BL324" s="17" t="s">
        <v>216</v>
      </c>
      <c r="BM324" s="199" t="s">
        <v>934</v>
      </c>
    </row>
    <row r="325" spans="1:65" s="2" customFormat="1" ht="24.2" customHeight="1">
      <c r="A325" s="34"/>
      <c r="B325" s="35"/>
      <c r="C325" s="187" t="s">
        <v>509</v>
      </c>
      <c r="D325" s="187" t="s">
        <v>144</v>
      </c>
      <c r="E325" s="188" t="s">
        <v>448</v>
      </c>
      <c r="F325" s="189" t="s">
        <v>449</v>
      </c>
      <c r="G325" s="190" t="s">
        <v>269</v>
      </c>
      <c r="H325" s="191">
        <v>0.79700000000000004</v>
      </c>
      <c r="I325" s="192"/>
      <c r="J325" s="193">
        <f>ROUND(I325*H325,2)</f>
        <v>0</v>
      </c>
      <c r="K325" s="194"/>
      <c r="L325" s="39"/>
      <c r="M325" s="195" t="s">
        <v>1</v>
      </c>
      <c r="N325" s="196" t="s">
        <v>41</v>
      </c>
      <c r="O325" s="71"/>
      <c r="P325" s="197">
        <f>O325*H325</f>
        <v>0</v>
      </c>
      <c r="Q325" s="197">
        <v>0</v>
      </c>
      <c r="R325" s="197">
        <f>Q325*H325</f>
        <v>0</v>
      </c>
      <c r="S325" s="197">
        <v>0</v>
      </c>
      <c r="T325" s="19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9" t="s">
        <v>216</v>
      </c>
      <c r="AT325" s="199" t="s">
        <v>144</v>
      </c>
      <c r="AU325" s="199" t="s">
        <v>86</v>
      </c>
      <c r="AY325" s="17" t="s">
        <v>141</v>
      </c>
      <c r="BE325" s="200">
        <f>IF(N325="základní",J325,0)</f>
        <v>0</v>
      </c>
      <c r="BF325" s="200">
        <f>IF(N325="snížená",J325,0)</f>
        <v>0</v>
      </c>
      <c r="BG325" s="200">
        <f>IF(N325="zákl. přenesená",J325,0)</f>
        <v>0</v>
      </c>
      <c r="BH325" s="200">
        <f>IF(N325="sníž. přenesená",J325,0)</f>
        <v>0</v>
      </c>
      <c r="BI325" s="200">
        <f>IF(N325="nulová",J325,0)</f>
        <v>0</v>
      </c>
      <c r="BJ325" s="17" t="s">
        <v>84</v>
      </c>
      <c r="BK325" s="200">
        <f>ROUND(I325*H325,2)</f>
        <v>0</v>
      </c>
      <c r="BL325" s="17" t="s">
        <v>216</v>
      </c>
      <c r="BM325" s="199" t="s">
        <v>935</v>
      </c>
    </row>
    <row r="326" spans="1:65" s="12" customFormat="1" ht="22.9" customHeight="1">
      <c r="B326" s="171"/>
      <c r="C326" s="172"/>
      <c r="D326" s="173" t="s">
        <v>75</v>
      </c>
      <c r="E326" s="185" t="s">
        <v>451</v>
      </c>
      <c r="F326" s="185" t="s">
        <v>452</v>
      </c>
      <c r="G326" s="172"/>
      <c r="H326" s="172"/>
      <c r="I326" s="175"/>
      <c r="J326" s="186">
        <f>BK326</f>
        <v>0</v>
      </c>
      <c r="K326" s="172"/>
      <c r="L326" s="177"/>
      <c r="M326" s="178"/>
      <c r="N326" s="179"/>
      <c r="O326" s="179"/>
      <c r="P326" s="180">
        <f>SUM(P327:P368)</f>
        <v>0</v>
      </c>
      <c r="Q326" s="179"/>
      <c r="R326" s="180">
        <f>SUM(R327:R368)</f>
        <v>1.9586066</v>
      </c>
      <c r="S326" s="179"/>
      <c r="T326" s="181">
        <f>SUM(T327:T368)</f>
        <v>0</v>
      </c>
      <c r="AR326" s="182" t="s">
        <v>86</v>
      </c>
      <c r="AT326" s="183" t="s">
        <v>75</v>
      </c>
      <c r="AU326" s="183" t="s">
        <v>84</v>
      </c>
      <c r="AY326" s="182" t="s">
        <v>141</v>
      </c>
      <c r="BK326" s="184">
        <f>SUM(BK327:BK368)</f>
        <v>0</v>
      </c>
    </row>
    <row r="327" spans="1:65" s="2" customFormat="1" ht="16.5" customHeight="1">
      <c r="A327" s="34"/>
      <c r="B327" s="35"/>
      <c r="C327" s="187" t="s">
        <v>689</v>
      </c>
      <c r="D327" s="187" t="s">
        <v>144</v>
      </c>
      <c r="E327" s="188" t="s">
        <v>454</v>
      </c>
      <c r="F327" s="189" t="s">
        <v>455</v>
      </c>
      <c r="G327" s="190" t="s">
        <v>147</v>
      </c>
      <c r="H327" s="191">
        <v>95.135000000000005</v>
      </c>
      <c r="I327" s="192"/>
      <c r="J327" s="193">
        <f>ROUND(I327*H327,2)</f>
        <v>0</v>
      </c>
      <c r="K327" s="194"/>
      <c r="L327" s="39"/>
      <c r="M327" s="195" t="s">
        <v>1</v>
      </c>
      <c r="N327" s="196" t="s">
        <v>41</v>
      </c>
      <c r="O327" s="71"/>
      <c r="P327" s="197">
        <f>O327*H327</f>
        <v>0</v>
      </c>
      <c r="Q327" s="197">
        <v>2.9999999999999997E-4</v>
      </c>
      <c r="R327" s="197">
        <f>Q327*H327</f>
        <v>2.85405E-2</v>
      </c>
      <c r="S327" s="197">
        <v>0</v>
      </c>
      <c r="T327" s="198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9" t="s">
        <v>216</v>
      </c>
      <c r="AT327" s="199" t="s">
        <v>144</v>
      </c>
      <c r="AU327" s="199" t="s">
        <v>86</v>
      </c>
      <c r="AY327" s="17" t="s">
        <v>141</v>
      </c>
      <c r="BE327" s="200">
        <f>IF(N327="základní",J327,0)</f>
        <v>0</v>
      </c>
      <c r="BF327" s="200">
        <f>IF(N327="snížená",J327,0)</f>
        <v>0</v>
      </c>
      <c r="BG327" s="200">
        <f>IF(N327="zákl. přenesená",J327,0)</f>
        <v>0</v>
      </c>
      <c r="BH327" s="200">
        <f>IF(N327="sníž. přenesená",J327,0)</f>
        <v>0</v>
      </c>
      <c r="BI327" s="200">
        <f>IF(N327="nulová",J327,0)</f>
        <v>0</v>
      </c>
      <c r="BJ327" s="17" t="s">
        <v>84</v>
      </c>
      <c r="BK327" s="200">
        <f>ROUND(I327*H327,2)</f>
        <v>0</v>
      </c>
      <c r="BL327" s="17" t="s">
        <v>216</v>
      </c>
      <c r="BM327" s="199" t="s">
        <v>936</v>
      </c>
    </row>
    <row r="328" spans="1:65" s="2" customFormat="1" ht="16.5" customHeight="1">
      <c r="A328" s="34"/>
      <c r="B328" s="35"/>
      <c r="C328" s="187" t="s">
        <v>693</v>
      </c>
      <c r="D328" s="187" t="s">
        <v>144</v>
      </c>
      <c r="E328" s="188" t="s">
        <v>458</v>
      </c>
      <c r="F328" s="189" t="s">
        <v>459</v>
      </c>
      <c r="G328" s="190" t="s">
        <v>147</v>
      </c>
      <c r="H328" s="191">
        <v>14.13</v>
      </c>
      <c r="I328" s="192"/>
      <c r="J328" s="193">
        <f>ROUND(I328*H328,2)</f>
        <v>0</v>
      </c>
      <c r="K328" s="194"/>
      <c r="L328" s="39"/>
      <c r="M328" s="195" t="s">
        <v>1</v>
      </c>
      <c r="N328" s="196" t="s">
        <v>41</v>
      </c>
      <c r="O328" s="71"/>
      <c r="P328" s="197">
        <f>O328*H328</f>
        <v>0</v>
      </c>
      <c r="Q328" s="197">
        <v>4.3099999999999996E-3</v>
      </c>
      <c r="R328" s="197">
        <f>Q328*H328</f>
        <v>6.0900299999999997E-2</v>
      </c>
      <c r="S328" s="197">
        <v>0</v>
      </c>
      <c r="T328" s="198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9" t="s">
        <v>216</v>
      </c>
      <c r="AT328" s="199" t="s">
        <v>144</v>
      </c>
      <c r="AU328" s="199" t="s">
        <v>86</v>
      </c>
      <c r="AY328" s="17" t="s">
        <v>141</v>
      </c>
      <c r="BE328" s="200">
        <f>IF(N328="základní",J328,0)</f>
        <v>0</v>
      </c>
      <c r="BF328" s="200">
        <f>IF(N328="snížená",J328,0)</f>
        <v>0</v>
      </c>
      <c r="BG328" s="200">
        <f>IF(N328="zákl. přenesená",J328,0)</f>
        <v>0</v>
      </c>
      <c r="BH328" s="200">
        <f>IF(N328="sníž. přenesená",J328,0)</f>
        <v>0</v>
      </c>
      <c r="BI328" s="200">
        <f>IF(N328="nulová",J328,0)</f>
        <v>0</v>
      </c>
      <c r="BJ328" s="17" t="s">
        <v>84</v>
      </c>
      <c r="BK328" s="200">
        <f>ROUND(I328*H328,2)</f>
        <v>0</v>
      </c>
      <c r="BL328" s="17" t="s">
        <v>216</v>
      </c>
      <c r="BM328" s="199" t="s">
        <v>937</v>
      </c>
    </row>
    <row r="329" spans="1:65" s="14" customFormat="1">
      <c r="B329" s="212"/>
      <c r="C329" s="213"/>
      <c r="D329" s="203" t="s">
        <v>153</v>
      </c>
      <c r="E329" s="214" t="s">
        <v>1</v>
      </c>
      <c r="F329" s="215" t="s">
        <v>938</v>
      </c>
      <c r="G329" s="213"/>
      <c r="H329" s="216">
        <v>6.54</v>
      </c>
      <c r="I329" s="217"/>
      <c r="J329" s="213"/>
      <c r="K329" s="213"/>
      <c r="L329" s="218"/>
      <c r="M329" s="219"/>
      <c r="N329" s="220"/>
      <c r="O329" s="220"/>
      <c r="P329" s="220"/>
      <c r="Q329" s="220"/>
      <c r="R329" s="220"/>
      <c r="S329" s="220"/>
      <c r="T329" s="221"/>
      <c r="AT329" s="222" t="s">
        <v>153</v>
      </c>
      <c r="AU329" s="222" t="s">
        <v>86</v>
      </c>
      <c r="AV329" s="14" t="s">
        <v>86</v>
      </c>
      <c r="AW329" s="14" t="s">
        <v>32</v>
      </c>
      <c r="AX329" s="14" t="s">
        <v>76</v>
      </c>
      <c r="AY329" s="222" t="s">
        <v>141</v>
      </c>
    </row>
    <row r="330" spans="1:65" s="14" customFormat="1">
      <c r="B330" s="212"/>
      <c r="C330" s="213"/>
      <c r="D330" s="203" t="s">
        <v>153</v>
      </c>
      <c r="E330" s="214" t="s">
        <v>1</v>
      </c>
      <c r="F330" s="215" t="s">
        <v>939</v>
      </c>
      <c r="G330" s="213"/>
      <c r="H330" s="216">
        <v>7.59</v>
      </c>
      <c r="I330" s="217"/>
      <c r="J330" s="213"/>
      <c r="K330" s="213"/>
      <c r="L330" s="218"/>
      <c r="M330" s="219"/>
      <c r="N330" s="220"/>
      <c r="O330" s="220"/>
      <c r="P330" s="220"/>
      <c r="Q330" s="220"/>
      <c r="R330" s="220"/>
      <c r="S330" s="220"/>
      <c r="T330" s="221"/>
      <c r="AT330" s="222" t="s">
        <v>153</v>
      </c>
      <c r="AU330" s="222" t="s">
        <v>86</v>
      </c>
      <c r="AV330" s="14" t="s">
        <v>86</v>
      </c>
      <c r="AW330" s="14" t="s">
        <v>32</v>
      </c>
      <c r="AX330" s="14" t="s">
        <v>76</v>
      </c>
      <c r="AY330" s="222" t="s">
        <v>141</v>
      </c>
    </row>
    <row r="331" spans="1:65" s="15" customFormat="1">
      <c r="B331" s="223"/>
      <c r="C331" s="224"/>
      <c r="D331" s="203" t="s">
        <v>153</v>
      </c>
      <c r="E331" s="225" t="s">
        <v>1</v>
      </c>
      <c r="F331" s="226" t="s">
        <v>212</v>
      </c>
      <c r="G331" s="224"/>
      <c r="H331" s="227">
        <v>14.13</v>
      </c>
      <c r="I331" s="228"/>
      <c r="J331" s="224"/>
      <c r="K331" s="224"/>
      <c r="L331" s="229"/>
      <c r="M331" s="230"/>
      <c r="N331" s="231"/>
      <c r="O331" s="231"/>
      <c r="P331" s="231"/>
      <c r="Q331" s="231"/>
      <c r="R331" s="231"/>
      <c r="S331" s="231"/>
      <c r="T331" s="232"/>
      <c r="AT331" s="233" t="s">
        <v>153</v>
      </c>
      <c r="AU331" s="233" t="s">
        <v>86</v>
      </c>
      <c r="AV331" s="15" t="s">
        <v>148</v>
      </c>
      <c r="AW331" s="15" t="s">
        <v>32</v>
      </c>
      <c r="AX331" s="15" t="s">
        <v>84</v>
      </c>
      <c r="AY331" s="233" t="s">
        <v>141</v>
      </c>
    </row>
    <row r="332" spans="1:65" s="2" customFormat="1" ht="24.2" customHeight="1">
      <c r="A332" s="34"/>
      <c r="B332" s="35"/>
      <c r="C332" s="187" t="s">
        <v>697</v>
      </c>
      <c r="D332" s="187" t="s">
        <v>144</v>
      </c>
      <c r="E332" s="188" t="s">
        <v>463</v>
      </c>
      <c r="F332" s="189" t="s">
        <v>464</v>
      </c>
      <c r="G332" s="190" t="s">
        <v>147</v>
      </c>
      <c r="H332" s="191">
        <v>95.135000000000005</v>
      </c>
      <c r="I332" s="192"/>
      <c r="J332" s="193">
        <f>ROUND(I332*H332,2)</f>
        <v>0</v>
      </c>
      <c r="K332" s="194"/>
      <c r="L332" s="39"/>
      <c r="M332" s="195" t="s">
        <v>1</v>
      </c>
      <c r="N332" s="196" t="s">
        <v>41</v>
      </c>
      <c r="O332" s="71"/>
      <c r="P332" s="197">
        <f>O332*H332</f>
        <v>0</v>
      </c>
      <c r="Q332" s="197">
        <v>6.0000000000000001E-3</v>
      </c>
      <c r="R332" s="197">
        <f>Q332*H332</f>
        <v>0.57081000000000004</v>
      </c>
      <c r="S332" s="197">
        <v>0</v>
      </c>
      <c r="T332" s="198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9" t="s">
        <v>216</v>
      </c>
      <c r="AT332" s="199" t="s">
        <v>144</v>
      </c>
      <c r="AU332" s="199" t="s">
        <v>86</v>
      </c>
      <c r="AY332" s="17" t="s">
        <v>141</v>
      </c>
      <c r="BE332" s="200">
        <f>IF(N332="základní",J332,0)</f>
        <v>0</v>
      </c>
      <c r="BF332" s="200">
        <f>IF(N332="snížená",J332,0)</f>
        <v>0</v>
      </c>
      <c r="BG332" s="200">
        <f>IF(N332="zákl. přenesená",J332,0)</f>
        <v>0</v>
      </c>
      <c r="BH332" s="200">
        <f>IF(N332="sníž. přenesená",J332,0)</f>
        <v>0</v>
      </c>
      <c r="BI332" s="200">
        <f>IF(N332="nulová",J332,0)</f>
        <v>0</v>
      </c>
      <c r="BJ332" s="17" t="s">
        <v>84</v>
      </c>
      <c r="BK332" s="200">
        <f>ROUND(I332*H332,2)</f>
        <v>0</v>
      </c>
      <c r="BL332" s="17" t="s">
        <v>216</v>
      </c>
      <c r="BM332" s="199" t="s">
        <v>940</v>
      </c>
    </row>
    <row r="333" spans="1:65" s="13" customFormat="1">
      <c r="B333" s="201"/>
      <c r="C333" s="202"/>
      <c r="D333" s="203" t="s">
        <v>153</v>
      </c>
      <c r="E333" s="204" t="s">
        <v>1</v>
      </c>
      <c r="F333" s="205" t="s">
        <v>799</v>
      </c>
      <c r="G333" s="202"/>
      <c r="H333" s="204" t="s">
        <v>1</v>
      </c>
      <c r="I333" s="206"/>
      <c r="J333" s="202"/>
      <c r="K333" s="202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153</v>
      </c>
      <c r="AU333" s="211" t="s">
        <v>86</v>
      </c>
      <c r="AV333" s="13" t="s">
        <v>84</v>
      </c>
      <c r="AW333" s="13" t="s">
        <v>32</v>
      </c>
      <c r="AX333" s="13" t="s">
        <v>76</v>
      </c>
      <c r="AY333" s="211" t="s">
        <v>141</v>
      </c>
    </row>
    <row r="334" spans="1:65" s="14" customFormat="1">
      <c r="B334" s="212"/>
      <c r="C334" s="213"/>
      <c r="D334" s="203" t="s">
        <v>153</v>
      </c>
      <c r="E334" s="214" t="s">
        <v>1</v>
      </c>
      <c r="F334" s="215" t="s">
        <v>941</v>
      </c>
      <c r="G334" s="213"/>
      <c r="H334" s="216">
        <v>43.6</v>
      </c>
      <c r="I334" s="217"/>
      <c r="J334" s="213"/>
      <c r="K334" s="213"/>
      <c r="L334" s="218"/>
      <c r="M334" s="219"/>
      <c r="N334" s="220"/>
      <c r="O334" s="220"/>
      <c r="P334" s="220"/>
      <c r="Q334" s="220"/>
      <c r="R334" s="220"/>
      <c r="S334" s="220"/>
      <c r="T334" s="221"/>
      <c r="AT334" s="222" t="s">
        <v>153</v>
      </c>
      <c r="AU334" s="222" t="s">
        <v>86</v>
      </c>
      <c r="AV334" s="14" t="s">
        <v>86</v>
      </c>
      <c r="AW334" s="14" t="s">
        <v>32</v>
      </c>
      <c r="AX334" s="14" t="s">
        <v>76</v>
      </c>
      <c r="AY334" s="222" t="s">
        <v>141</v>
      </c>
    </row>
    <row r="335" spans="1:65" s="14" customFormat="1">
      <c r="B335" s="212"/>
      <c r="C335" s="213"/>
      <c r="D335" s="203" t="s">
        <v>153</v>
      </c>
      <c r="E335" s="214" t="s">
        <v>1</v>
      </c>
      <c r="F335" s="215" t="s">
        <v>942</v>
      </c>
      <c r="G335" s="213"/>
      <c r="H335" s="216">
        <v>-2.4</v>
      </c>
      <c r="I335" s="217"/>
      <c r="J335" s="213"/>
      <c r="K335" s="213"/>
      <c r="L335" s="218"/>
      <c r="M335" s="219"/>
      <c r="N335" s="220"/>
      <c r="O335" s="220"/>
      <c r="P335" s="220"/>
      <c r="Q335" s="220"/>
      <c r="R335" s="220"/>
      <c r="S335" s="220"/>
      <c r="T335" s="221"/>
      <c r="AT335" s="222" t="s">
        <v>153</v>
      </c>
      <c r="AU335" s="222" t="s">
        <v>86</v>
      </c>
      <c r="AV335" s="14" t="s">
        <v>86</v>
      </c>
      <c r="AW335" s="14" t="s">
        <v>32</v>
      </c>
      <c r="AX335" s="14" t="s">
        <v>76</v>
      </c>
      <c r="AY335" s="222" t="s">
        <v>141</v>
      </c>
    </row>
    <row r="336" spans="1:65" s="14" customFormat="1">
      <c r="B336" s="212"/>
      <c r="C336" s="213"/>
      <c r="D336" s="203" t="s">
        <v>153</v>
      </c>
      <c r="E336" s="214" t="s">
        <v>1</v>
      </c>
      <c r="F336" s="215" t="s">
        <v>943</v>
      </c>
      <c r="G336" s="213"/>
      <c r="H336" s="216">
        <v>-1.7729999999999999</v>
      </c>
      <c r="I336" s="217"/>
      <c r="J336" s="213"/>
      <c r="K336" s="213"/>
      <c r="L336" s="218"/>
      <c r="M336" s="219"/>
      <c r="N336" s="220"/>
      <c r="O336" s="220"/>
      <c r="P336" s="220"/>
      <c r="Q336" s="220"/>
      <c r="R336" s="220"/>
      <c r="S336" s="220"/>
      <c r="T336" s="221"/>
      <c r="AT336" s="222" t="s">
        <v>153</v>
      </c>
      <c r="AU336" s="222" t="s">
        <v>86</v>
      </c>
      <c r="AV336" s="14" t="s">
        <v>86</v>
      </c>
      <c r="AW336" s="14" t="s">
        <v>32</v>
      </c>
      <c r="AX336" s="14" t="s">
        <v>76</v>
      </c>
      <c r="AY336" s="222" t="s">
        <v>141</v>
      </c>
    </row>
    <row r="337" spans="1:65" s="14" customFormat="1">
      <c r="B337" s="212"/>
      <c r="C337" s="213"/>
      <c r="D337" s="203" t="s">
        <v>153</v>
      </c>
      <c r="E337" s="214" t="s">
        <v>1</v>
      </c>
      <c r="F337" s="215" t="s">
        <v>944</v>
      </c>
      <c r="G337" s="213"/>
      <c r="H337" s="216">
        <v>-0.8</v>
      </c>
      <c r="I337" s="217"/>
      <c r="J337" s="213"/>
      <c r="K337" s="213"/>
      <c r="L337" s="218"/>
      <c r="M337" s="219"/>
      <c r="N337" s="220"/>
      <c r="O337" s="220"/>
      <c r="P337" s="220"/>
      <c r="Q337" s="220"/>
      <c r="R337" s="220"/>
      <c r="S337" s="220"/>
      <c r="T337" s="221"/>
      <c r="AT337" s="222" t="s">
        <v>153</v>
      </c>
      <c r="AU337" s="222" t="s">
        <v>86</v>
      </c>
      <c r="AV337" s="14" t="s">
        <v>86</v>
      </c>
      <c r="AW337" s="14" t="s">
        <v>32</v>
      </c>
      <c r="AX337" s="14" t="s">
        <v>76</v>
      </c>
      <c r="AY337" s="222" t="s">
        <v>141</v>
      </c>
    </row>
    <row r="338" spans="1:65" s="13" customFormat="1">
      <c r="B338" s="201"/>
      <c r="C338" s="202"/>
      <c r="D338" s="203" t="s">
        <v>153</v>
      </c>
      <c r="E338" s="204" t="s">
        <v>1</v>
      </c>
      <c r="F338" s="205" t="s">
        <v>802</v>
      </c>
      <c r="G338" s="202"/>
      <c r="H338" s="204" t="s">
        <v>1</v>
      </c>
      <c r="I338" s="206"/>
      <c r="J338" s="202"/>
      <c r="K338" s="202"/>
      <c r="L338" s="207"/>
      <c r="M338" s="208"/>
      <c r="N338" s="209"/>
      <c r="O338" s="209"/>
      <c r="P338" s="209"/>
      <c r="Q338" s="209"/>
      <c r="R338" s="209"/>
      <c r="S338" s="209"/>
      <c r="T338" s="210"/>
      <c r="AT338" s="211" t="s">
        <v>153</v>
      </c>
      <c r="AU338" s="211" t="s">
        <v>86</v>
      </c>
      <c r="AV338" s="13" t="s">
        <v>84</v>
      </c>
      <c r="AW338" s="13" t="s">
        <v>32</v>
      </c>
      <c r="AX338" s="13" t="s">
        <v>76</v>
      </c>
      <c r="AY338" s="211" t="s">
        <v>141</v>
      </c>
    </row>
    <row r="339" spans="1:65" s="14" customFormat="1">
      <c r="B339" s="212"/>
      <c r="C339" s="213"/>
      <c r="D339" s="203" t="s">
        <v>153</v>
      </c>
      <c r="E339" s="214" t="s">
        <v>1</v>
      </c>
      <c r="F339" s="215" t="s">
        <v>945</v>
      </c>
      <c r="G339" s="213"/>
      <c r="H339" s="216">
        <v>50.6</v>
      </c>
      <c r="I339" s="217"/>
      <c r="J339" s="213"/>
      <c r="K339" s="213"/>
      <c r="L339" s="218"/>
      <c r="M339" s="219"/>
      <c r="N339" s="220"/>
      <c r="O339" s="220"/>
      <c r="P339" s="220"/>
      <c r="Q339" s="220"/>
      <c r="R339" s="220"/>
      <c r="S339" s="220"/>
      <c r="T339" s="221"/>
      <c r="AT339" s="222" t="s">
        <v>153</v>
      </c>
      <c r="AU339" s="222" t="s">
        <v>86</v>
      </c>
      <c r="AV339" s="14" t="s">
        <v>86</v>
      </c>
      <c r="AW339" s="14" t="s">
        <v>32</v>
      </c>
      <c r="AX339" s="14" t="s">
        <v>76</v>
      </c>
      <c r="AY339" s="222" t="s">
        <v>141</v>
      </c>
    </row>
    <row r="340" spans="1:65" s="14" customFormat="1">
      <c r="B340" s="212"/>
      <c r="C340" s="213"/>
      <c r="D340" s="203" t="s">
        <v>153</v>
      </c>
      <c r="E340" s="214" t="s">
        <v>1</v>
      </c>
      <c r="F340" s="215" t="s">
        <v>946</v>
      </c>
      <c r="G340" s="213"/>
      <c r="H340" s="216">
        <v>-1.2</v>
      </c>
      <c r="I340" s="217"/>
      <c r="J340" s="213"/>
      <c r="K340" s="213"/>
      <c r="L340" s="218"/>
      <c r="M340" s="219"/>
      <c r="N340" s="220"/>
      <c r="O340" s="220"/>
      <c r="P340" s="220"/>
      <c r="Q340" s="220"/>
      <c r="R340" s="220"/>
      <c r="S340" s="220"/>
      <c r="T340" s="221"/>
      <c r="AT340" s="222" t="s">
        <v>153</v>
      </c>
      <c r="AU340" s="222" t="s">
        <v>86</v>
      </c>
      <c r="AV340" s="14" t="s">
        <v>86</v>
      </c>
      <c r="AW340" s="14" t="s">
        <v>32</v>
      </c>
      <c r="AX340" s="14" t="s">
        <v>76</v>
      </c>
      <c r="AY340" s="222" t="s">
        <v>141</v>
      </c>
    </row>
    <row r="341" spans="1:65" s="14" customFormat="1">
      <c r="B341" s="212"/>
      <c r="C341" s="213"/>
      <c r="D341" s="203" t="s">
        <v>153</v>
      </c>
      <c r="E341" s="214" t="s">
        <v>1</v>
      </c>
      <c r="F341" s="215" t="s">
        <v>943</v>
      </c>
      <c r="G341" s="213"/>
      <c r="H341" s="216">
        <v>-1.7729999999999999</v>
      </c>
      <c r="I341" s="217"/>
      <c r="J341" s="213"/>
      <c r="K341" s="213"/>
      <c r="L341" s="218"/>
      <c r="M341" s="219"/>
      <c r="N341" s="220"/>
      <c r="O341" s="220"/>
      <c r="P341" s="220"/>
      <c r="Q341" s="220"/>
      <c r="R341" s="220"/>
      <c r="S341" s="220"/>
      <c r="T341" s="221"/>
      <c r="AT341" s="222" t="s">
        <v>153</v>
      </c>
      <c r="AU341" s="222" t="s">
        <v>86</v>
      </c>
      <c r="AV341" s="14" t="s">
        <v>86</v>
      </c>
      <c r="AW341" s="14" t="s">
        <v>32</v>
      </c>
      <c r="AX341" s="14" t="s">
        <v>76</v>
      </c>
      <c r="AY341" s="222" t="s">
        <v>141</v>
      </c>
    </row>
    <row r="342" spans="1:65" s="14" customFormat="1">
      <c r="B342" s="212"/>
      <c r="C342" s="213"/>
      <c r="D342" s="203" t="s">
        <v>153</v>
      </c>
      <c r="E342" s="214" t="s">
        <v>1</v>
      </c>
      <c r="F342" s="215" t="s">
        <v>947</v>
      </c>
      <c r="G342" s="213"/>
      <c r="H342" s="216">
        <v>-1.2</v>
      </c>
      <c r="I342" s="217"/>
      <c r="J342" s="213"/>
      <c r="K342" s="213"/>
      <c r="L342" s="218"/>
      <c r="M342" s="219"/>
      <c r="N342" s="220"/>
      <c r="O342" s="220"/>
      <c r="P342" s="220"/>
      <c r="Q342" s="220"/>
      <c r="R342" s="220"/>
      <c r="S342" s="220"/>
      <c r="T342" s="221"/>
      <c r="AT342" s="222" t="s">
        <v>153</v>
      </c>
      <c r="AU342" s="222" t="s">
        <v>86</v>
      </c>
      <c r="AV342" s="14" t="s">
        <v>86</v>
      </c>
      <c r="AW342" s="14" t="s">
        <v>32</v>
      </c>
      <c r="AX342" s="14" t="s">
        <v>76</v>
      </c>
      <c r="AY342" s="222" t="s">
        <v>141</v>
      </c>
    </row>
    <row r="343" spans="1:65" s="13" customFormat="1">
      <c r="B343" s="201"/>
      <c r="C343" s="202"/>
      <c r="D343" s="203" t="s">
        <v>153</v>
      </c>
      <c r="E343" s="204" t="s">
        <v>1</v>
      </c>
      <c r="F343" s="205" t="s">
        <v>805</v>
      </c>
      <c r="G343" s="202"/>
      <c r="H343" s="204" t="s">
        <v>1</v>
      </c>
      <c r="I343" s="206"/>
      <c r="J343" s="202"/>
      <c r="K343" s="202"/>
      <c r="L343" s="207"/>
      <c r="M343" s="208"/>
      <c r="N343" s="209"/>
      <c r="O343" s="209"/>
      <c r="P343" s="209"/>
      <c r="Q343" s="209"/>
      <c r="R343" s="209"/>
      <c r="S343" s="209"/>
      <c r="T343" s="210"/>
      <c r="AT343" s="211" t="s">
        <v>153</v>
      </c>
      <c r="AU343" s="211" t="s">
        <v>86</v>
      </c>
      <c r="AV343" s="13" t="s">
        <v>84</v>
      </c>
      <c r="AW343" s="13" t="s">
        <v>32</v>
      </c>
      <c r="AX343" s="13" t="s">
        <v>76</v>
      </c>
      <c r="AY343" s="211" t="s">
        <v>141</v>
      </c>
    </row>
    <row r="344" spans="1:65" s="14" customFormat="1">
      <c r="B344" s="212"/>
      <c r="C344" s="213"/>
      <c r="D344" s="203" t="s">
        <v>153</v>
      </c>
      <c r="E344" s="214" t="s">
        <v>1</v>
      </c>
      <c r="F344" s="215" t="s">
        <v>948</v>
      </c>
      <c r="G344" s="213"/>
      <c r="H344" s="216">
        <v>11.46</v>
      </c>
      <c r="I344" s="217"/>
      <c r="J344" s="213"/>
      <c r="K344" s="213"/>
      <c r="L344" s="218"/>
      <c r="M344" s="219"/>
      <c r="N344" s="220"/>
      <c r="O344" s="220"/>
      <c r="P344" s="220"/>
      <c r="Q344" s="220"/>
      <c r="R344" s="220"/>
      <c r="S344" s="220"/>
      <c r="T344" s="221"/>
      <c r="AT344" s="222" t="s">
        <v>153</v>
      </c>
      <c r="AU344" s="222" t="s">
        <v>86</v>
      </c>
      <c r="AV344" s="14" t="s">
        <v>86</v>
      </c>
      <c r="AW344" s="14" t="s">
        <v>32</v>
      </c>
      <c r="AX344" s="14" t="s">
        <v>76</v>
      </c>
      <c r="AY344" s="222" t="s">
        <v>141</v>
      </c>
    </row>
    <row r="345" spans="1:65" s="14" customFormat="1">
      <c r="B345" s="212"/>
      <c r="C345" s="213"/>
      <c r="D345" s="203" t="s">
        <v>153</v>
      </c>
      <c r="E345" s="214" t="s">
        <v>1</v>
      </c>
      <c r="F345" s="215" t="s">
        <v>949</v>
      </c>
      <c r="G345" s="213"/>
      <c r="H345" s="216">
        <v>-1.379</v>
      </c>
      <c r="I345" s="217"/>
      <c r="J345" s="213"/>
      <c r="K345" s="213"/>
      <c r="L345" s="218"/>
      <c r="M345" s="219"/>
      <c r="N345" s="220"/>
      <c r="O345" s="220"/>
      <c r="P345" s="220"/>
      <c r="Q345" s="220"/>
      <c r="R345" s="220"/>
      <c r="S345" s="220"/>
      <c r="T345" s="221"/>
      <c r="AT345" s="222" t="s">
        <v>153</v>
      </c>
      <c r="AU345" s="222" t="s">
        <v>86</v>
      </c>
      <c r="AV345" s="14" t="s">
        <v>86</v>
      </c>
      <c r="AW345" s="14" t="s">
        <v>32</v>
      </c>
      <c r="AX345" s="14" t="s">
        <v>76</v>
      </c>
      <c r="AY345" s="222" t="s">
        <v>141</v>
      </c>
    </row>
    <row r="346" spans="1:65" s="15" customFormat="1">
      <c r="B346" s="223"/>
      <c r="C346" s="224"/>
      <c r="D346" s="203" t="s">
        <v>153</v>
      </c>
      <c r="E346" s="225" t="s">
        <v>1</v>
      </c>
      <c r="F346" s="226" t="s">
        <v>212</v>
      </c>
      <c r="G346" s="224"/>
      <c r="H346" s="227">
        <v>95.135000000000005</v>
      </c>
      <c r="I346" s="228"/>
      <c r="J346" s="224"/>
      <c r="K346" s="224"/>
      <c r="L346" s="229"/>
      <c r="M346" s="230"/>
      <c r="N346" s="231"/>
      <c r="O346" s="231"/>
      <c r="P346" s="231"/>
      <c r="Q346" s="231"/>
      <c r="R346" s="231"/>
      <c r="S346" s="231"/>
      <c r="T346" s="232"/>
      <c r="AT346" s="233" t="s">
        <v>153</v>
      </c>
      <c r="AU346" s="233" t="s">
        <v>86</v>
      </c>
      <c r="AV346" s="15" t="s">
        <v>148</v>
      </c>
      <c r="AW346" s="15" t="s">
        <v>32</v>
      </c>
      <c r="AX346" s="15" t="s">
        <v>84</v>
      </c>
      <c r="AY346" s="233" t="s">
        <v>141</v>
      </c>
    </row>
    <row r="347" spans="1:65" s="2" customFormat="1" ht="16.5" customHeight="1">
      <c r="A347" s="34"/>
      <c r="B347" s="35"/>
      <c r="C347" s="234" t="s">
        <v>701</v>
      </c>
      <c r="D347" s="234" t="s">
        <v>430</v>
      </c>
      <c r="E347" s="235" t="s">
        <v>470</v>
      </c>
      <c r="F347" s="236" t="s">
        <v>471</v>
      </c>
      <c r="G347" s="237" t="s">
        <v>147</v>
      </c>
      <c r="H347" s="238">
        <v>109.405</v>
      </c>
      <c r="I347" s="239"/>
      <c r="J347" s="240">
        <f>ROUND(I347*H347,2)</f>
        <v>0</v>
      </c>
      <c r="K347" s="241"/>
      <c r="L347" s="242"/>
      <c r="M347" s="243" t="s">
        <v>1</v>
      </c>
      <c r="N347" s="244" t="s">
        <v>41</v>
      </c>
      <c r="O347" s="71"/>
      <c r="P347" s="197">
        <f>O347*H347</f>
        <v>0</v>
      </c>
      <c r="Q347" s="197">
        <v>1.18E-2</v>
      </c>
      <c r="R347" s="197">
        <f>Q347*H347</f>
        <v>1.2909789999999999</v>
      </c>
      <c r="S347" s="197">
        <v>0</v>
      </c>
      <c r="T347" s="198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9" t="s">
        <v>294</v>
      </c>
      <c r="AT347" s="199" t="s">
        <v>430</v>
      </c>
      <c r="AU347" s="199" t="s">
        <v>86</v>
      </c>
      <c r="AY347" s="17" t="s">
        <v>141</v>
      </c>
      <c r="BE347" s="200">
        <f>IF(N347="základní",J347,0)</f>
        <v>0</v>
      </c>
      <c r="BF347" s="200">
        <f>IF(N347="snížená",J347,0)</f>
        <v>0</v>
      </c>
      <c r="BG347" s="200">
        <f>IF(N347="zákl. přenesená",J347,0)</f>
        <v>0</v>
      </c>
      <c r="BH347" s="200">
        <f>IF(N347="sníž. přenesená",J347,0)</f>
        <v>0</v>
      </c>
      <c r="BI347" s="200">
        <f>IF(N347="nulová",J347,0)</f>
        <v>0</v>
      </c>
      <c r="BJ347" s="17" t="s">
        <v>84</v>
      </c>
      <c r="BK347" s="200">
        <f>ROUND(I347*H347,2)</f>
        <v>0</v>
      </c>
      <c r="BL347" s="17" t="s">
        <v>216</v>
      </c>
      <c r="BM347" s="199" t="s">
        <v>950</v>
      </c>
    </row>
    <row r="348" spans="1:65" s="14" customFormat="1">
      <c r="B348" s="212"/>
      <c r="C348" s="213"/>
      <c r="D348" s="203" t="s">
        <v>153</v>
      </c>
      <c r="E348" s="213"/>
      <c r="F348" s="215" t="s">
        <v>951</v>
      </c>
      <c r="G348" s="213"/>
      <c r="H348" s="216">
        <v>109.405</v>
      </c>
      <c r="I348" s="217"/>
      <c r="J348" s="213"/>
      <c r="K348" s="213"/>
      <c r="L348" s="218"/>
      <c r="M348" s="219"/>
      <c r="N348" s="220"/>
      <c r="O348" s="220"/>
      <c r="P348" s="220"/>
      <c r="Q348" s="220"/>
      <c r="R348" s="220"/>
      <c r="S348" s="220"/>
      <c r="T348" s="221"/>
      <c r="AT348" s="222" t="s">
        <v>153</v>
      </c>
      <c r="AU348" s="222" t="s">
        <v>86</v>
      </c>
      <c r="AV348" s="14" t="s">
        <v>86</v>
      </c>
      <c r="AW348" s="14" t="s">
        <v>4</v>
      </c>
      <c r="AX348" s="14" t="s">
        <v>84</v>
      </c>
      <c r="AY348" s="222" t="s">
        <v>141</v>
      </c>
    </row>
    <row r="349" spans="1:65" s="2" customFormat="1" ht="16.5" customHeight="1">
      <c r="A349" s="34"/>
      <c r="B349" s="35"/>
      <c r="C349" s="187" t="s">
        <v>705</v>
      </c>
      <c r="D349" s="187" t="s">
        <v>144</v>
      </c>
      <c r="E349" s="188" t="s">
        <v>475</v>
      </c>
      <c r="F349" s="189" t="s">
        <v>476</v>
      </c>
      <c r="G349" s="190" t="s">
        <v>233</v>
      </c>
      <c r="H349" s="191">
        <v>1</v>
      </c>
      <c r="I349" s="192"/>
      <c r="J349" s="193">
        <f>ROUND(I349*H349,2)</f>
        <v>0</v>
      </c>
      <c r="K349" s="194"/>
      <c r="L349" s="39"/>
      <c r="M349" s="195" t="s">
        <v>1</v>
      </c>
      <c r="N349" s="196" t="s">
        <v>41</v>
      </c>
      <c r="O349" s="71"/>
      <c r="P349" s="197">
        <f>O349*H349</f>
        <v>0</v>
      </c>
      <c r="Q349" s="197">
        <v>5.5000000000000003E-4</v>
      </c>
      <c r="R349" s="197">
        <f>Q349*H349</f>
        <v>5.5000000000000003E-4</v>
      </c>
      <c r="S349" s="197">
        <v>0</v>
      </c>
      <c r="T349" s="198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9" t="s">
        <v>216</v>
      </c>
      <c r="AT349" s="199" t="s">
        <v>144</v>
      </c>
      <c r="AU349" s="199" t="s">
        <v>86</v>
      </c>
      <c r="AY349" s="17" t="s">
        <v>141</v>
      </c>
      <c r="BE349" s="200">
        <f>IF(N349="základní",J349,0)</f>
        <v>0</v>
      </c>
      <c r="BF349" s="200">
        <f>IF(N349="snížená",J349,0)</f>
        <v>0</v>
      </c>
      <c r="BG349" s="200">
        <f>IF(N349="zákl. přenesená",J349,0)</f>
        <v>0</v>
      </c>
      <c r="BH349" s="200">
        <f>IF(N349="sníž. přenesená",J349,0)</f>
        <v>0</v>
      </c>
      <c r="BI349" s="200">
        <f>IF(N349="nulová",J349,0)</f>
        <v>0</v>
      </c>
      <c r="BJ349" s="17" t="s">
        <v>84</v>
      </c>
      <c r="BK349" s="200">
        <f>ROUND(I349*H349,2)</f>
        <v>0</v>
      </c>
      <c r="BL349" s="17" t="s">
        <v>216</v>
      </c>
      <c r="BM349" s="199" t="s">
        <v>952</v>
      </c>
    </row>
    <row r="350" spans="1:65" s="2" customFormat="1" ht="16.5" customHeight="1">
      <c r="A350" s="34"/>
      <c r="B350" s="35"/>
      <c r="C350" s="187" t="s">
        <v>709</v>
      </c>
      <c r="D350" s="187" t="s">
        <v>144</v>
      </c>
      <c r="E350" s="188" t="s">
        <v>479</v>
      </c>
      <c r="F350" s="189" t="s">
        <v>480</v>
      </c>
      <c r="G350" s="190" t="s">
        <v>185</v>
      </c>
      <c r="H350" s="191">
        <v>227.56</v>
      </c>
      <c r="I350" s="192"/>
      <c r="J350" s="193">
        <f>ROUND(I350*H350,2)</f>
        <v>0</v>
      </c>
      <c r="K350" s="194"/>
      <c r="L350" s="39"/>
      <c r="M350" s="195" t="s">
        <v>1</v>
      </c>
      <c r="N350" s="196" t="s">
        <v>41</v>
      </c>
      <c r="O350" s="71"/>
      <c r="P350" s="197">
        <f>O350*H350</f>
        <v>0</v>
      </c>
      <c r="Q350" s="197">
        <v>3.0000000000000001E-5</v>
      </c>
      <c r="R350" s="197">
        <f>Q350*H350</f>
        <v>6.8268000000000001E-3</v>
      </c>
      <c r="S350" s="197">
        <v>0</v>
      </c>
      <c r="T350" s="198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99" t="s">
        <v>216</v>
      </c>
      <c r="AT350" s="199" t="s">
        <v>144</v>
      </c>
      <c r="AU350" s="199" t="s">
        <v>86</v>
      </c>
      <c r="AY350" s="17" t="s">
        <v>141</v>
      </c>
      <c r="BE350" s="200">
        <f>IF(N350="základní",J350,0)</f>
        <v>0</v>
      </c>
      <c r="BF350" s="200">
        <f>IF(N350="snížená",J350,0)</f>
        <v>0</v>
      </c>
      <c r="BG350" s="200">
        <f>IF(N350="zákl. přenesená",J350,0)</f>
        <v>0</v>
      </c>
      <c r="BH350" s="200">
        <f>IF(N350="sníž. přenesená",J350,0)</f>
        <v>0</v>
      </c>
      <c r="BI350" s="200">
        <f>IF(N350="nulová",J350,0)</f>
        <v>0</v>
      </c>
      <c r="BJ350" s="17" t="s">
        <v>84</v>
      </c>
      <c r="BK350" s="200">
        <f>ROUND(I350*H350,2)</f>
        <v>0</v>
      </c>
      <c r="BL350" s="17" t="s">
        <v>216</v>
      </c>
      <c r="BM350" s="199" t="s">
        <v>953</v>
      </c>
    </row>
    <row r="351" spans="1:65" s="13" customFormat="1">
      <c r="B351" s="201"/>
      <c r="C351" s="202"/>
      <c r="D351" s="203" t="s">
        <v>153</v>
      </c>
      <c r="E351" s="204" t="s">
        <v>1</v>
      </c>
      <c r="F351" s="205" t="s">
        <v>799</v>
      </c>
      <c r="G351" s="202"/>
      <c r="H351" s="204" t="s">
        <v>1</v>
      </c>
      <c r="I351" s="206"/>
      <c r="J351" s="202"/>
      <c r="K351" s="202"/>
      <c r="L351" s="207"/>
      <c r="M351" s="208"/>
      <c r="N351" s="209"/>
      <c r="O351" s="209"/>
      <c r="P351" s="209"/>
      <c r="Q351" s="209"/>
      <c r="R351" s="209"/>
      <c r="S351" s="209"/>
      <c r="T351" s="210"/>
      <c r="AT351" s="211" t="s">
        <v>153</v>
      </c>
      <c r="AU351" s="211" t="s">
        <v>86</v>
      </c>
      <c r="AV351" s="13" t="s">
        <v>84</v>
      </c>
      <c r="AW351" s="13" t="s">
        <v>32</v>
      </c>
      <c r="AX351" s="13" t="s">
        <v>76</v>
      </c>
      <c r="AY351" s="211" t="s">
        <v>141</v>
      </c>
    </row>
    <row r="352" spans="1:65" s="14" customFormat="1">
      <c r="B352" s="212"/>
      <c r="C352" s="213"/>
      <c r="D352" s="203" t="s">
        <v>153</v>
      </c>
      <c r="E352" s="214" t="s">
        <v>1</v>
      </c>
      <c r="F352" s="215" t="s">
        <v>954</v>
      </c>
      <c r="G352" s="213"/>
      <c r="H352" s="216">
        <v>32</v>
      </c>
      <c r="I352" s="217"/>
      <c r="J352" s="213"/>
      <c r="K352" s="213"/>
      <c r="L352" s="218"/>
      <c r="M352" s="219"/>
      <c r="N352" s="220"/>
      <c r="O352" s="220"/>
      <c r="P352" s="220"/>
      <c r="Q352" s="220"/>
      <c r="R352" s="220"/>
      <c r="S352" s="220"/>
      <c r="T352" s="221"/>
      <c r="AT352" s="222" t="s">
        <v>153</v>
      </c>
      <c r="AU352" s="222" t="s">
        <v>86</v>
      </c>
      <c r="AV352" s="14" t="s">
        <v>86</v>
      </c>
      <c r="AW352" s="14" t="s">
        <v>32</v>
      </c>
      <c r="AX352" s="14" t="s">
        <v>76</v>
      </c>
      <c r="AY352" s="222" t="s">
        <v>141</v>
      </c>
    </row>
    <row r="353" spans="1:65" s="14" customFormat="1">
      <c r="B353" s="212"/>
      <c r="C353" s="213"/>
      <c r="D353" s="203" t="s">
        <v>153</v>
      </c>
      <c r="E353" s="214" t="s">
        <v>1</v>
      </c>
      <c r="F353" s="215" t="s">
        <v>762</v>
      </c>
      <c r="G353" s="213"/>
      <c r="H353" s="216">
        <v>25</v>
      </c>
      <c r="I353" s="217"/>
      <c r="J353" s="213"/>
      <c r="K353" s="213"/>
      <c r="L353" s="218"/>
      <c r="M353" s="219"/>
      <c r="N353" s="220"/>
      <c r="O353" s="220"/>
      <c r="P353" s="220"/>
      <c r="Q353" s="220"/>
      <c r="R353" s="220"/>
      <c r="S353" s="220"/>
      <c r="T353" s="221"/>
      <c r="AT353" s="222" t="s">
        <v>153</v>
      </c>
      <c r="AU353" s="222" t="s">
        <v>86</v>
      </c>
      <c r="AV353" s="14" t="s">
        <v>86</v>
      </c>
      <c r="AW353" s="14" t="s">
        <v>32</v>
      </c>
      <c r="AX353" s="14" t="s">
        <v>76</v>
      </c>
      <c r="AY353" s="222" t="s">
        <v>141</v>
      </c>
    </row>
    <row r="354" spans="1:65" s="14" customFormat="1">
      <c r="B354" s="212"/>
      <c r="C354" s="213"/>
      <c r="D354" s="203" t="s">
        <v>153</v>
      </c>
      <c r="E354" s="214" t="s">
        <v>1</v>
      </c>
      <c r="F354" s="215" t="s">
        <v>955</v>
      </c>
      <c r="G354" s="213"/>
      <c r="H354" s="216">
        <v>12.8</v>
      </c>
      <c r="I354" s="217"/>
      <c r="J354" s="213"/>
      <c r="K354" s="213"/>
      <c r="L354" s="218"/>
      <c r="M354" s="219"/>
      <c r="N354" s="220"/>
      <c r="O354" s="220"/>
      <c r="P354" s="220"/>
      <c r="Q354" s="220"/>
      <c r="R354" s="220"/>
      <c r="S354" s="220"/>
      <c r="T354" s="221"/>
      <c r="AT354" s="222" t="s">
        <v>153</v>
      </c>
      <c r="AU354" s="222" t="s">
        <v>86</v>
      </c>
      <c r="AV354" s="14" t="s">
        <v>86</v>
      </c>
      <c r="AW354" s="14" t="s">
        <v>32</v>
      </c>
      <c r="AX354" s="14" t="s">
        <v>76</v>
      </c>
      <c r="AY354" s="222" t="s">
        <v>141</v>
      </c>
    </row>
    <row r="355" spans="1:65" s="14" customFormat="1">
      <c r="B355" s="212"/>
      <c r="C355" s="213"/>
      <c r="D355" s="203" t="s">
        <v>153</v>
      </c>
      <c r="E355" s="214" t="s">
        <v>1</v>
      </c>
      <c r="F355" s="215" t="s">
        <v>928</v>
      </c>
      <c r="G355" s="213"/>
      <c r="H355" s="216">
        <v>21.8</v>
      </c>
      <c r="I355" s="217"/>
      <c r="J355" s="213"/>
      <c r="K355" s="213"/>
      <c r="L355" s="218"/>
      <c r="M355" s="219"/>
      <c r="N355" s="220"/>
      <c r="O355" s="220"/>
      <c r="P355" s="220"/>
      <c r="Q355" s="220"/>
      <c r="R355" s="220"/>
      <c r="S355" s="220"/>
      <c r="T355" s="221"/>
      <c r="AT355" s="222" t="s">
        <v>153</v>
      </c>
      <c r="AU355" s="222" t="s">
        <v>86</v>
      </c>
      <c r="AV355" s="14" t="s">
        <v>86</v>
      </c>
      <c r="AW355" s="14" t="s">
        <v>32</v>
      </c>
      <c r="AX355" s="14" t="s">
        <v>76</v>
      </c>
      <c r="AY355" s="222" t="s">
        <v>141</v>
      </c>
    </row>
    <row r="356" spans="1:65" s="14" customFormat="1">
      <c r="B356" s="212"/>
      <c r="C356" s="213"/>
      <c r="D356" s="203" t="s">
        <v>153</v>
      </c>
      <c r="E356" s="214" t="s">
        <v>1</v>
      </c>
      <c r="F356" s="215" t="s">
        <v>956</v>
      </c>
      <c r="G356" s="213"/>
      <c r="H356" s="216">
        <v>5.0999999999999996</v>
      </c>
      <c r="I356" s="217"/>
      <c r="J356" s="213"/>
      <c r="K356" s="213"/>
      <c r="L356" s="218"/>
      <c r="M356" s="219"/>
      <c r="N356" s="220"/>
      <c r="O356" s="220"/>
      <c r="P356" s="220"/>
      <c r="Q356" s="220"/>
      <c r="R356" s="220"/>
      <c r="S356" s="220"/>
      <c r="T356" s="221"/>
      <c r="AT356" s="222" t="s">
        <v>153</v>
      </c>
      <c r="AU356" s="222" t="s">
        <v>86</v>
      </c>
      <c r="AV356" s="14" t="s">
        <v>86</v>
      </c>
      <c r="AW356" s="14" t="s">
        <v>32</v>
      </c>
      <c r="AX356" s="14" t="s">
        <v>76</v>
      </c>
      <c r="AY356" s="222" t="s">
        <v>141</v>
      </c>
    </row>
    <row r="357" spans="1:65" s="13" customFormat="1">
      <c r="B357" s="201"/>
      <c r="C357" s="202"/>
      <c r="D357" s="203" t="s">
        <v>153</v>
      </c>
      <c r="E357" s="204" t="s">
        <v>1</v>
      </c>
      <c r="F357" s="205" t="s">
        <v>802</v>
      </c>
      <c r="G357" s="202"/>
      <c r="H357" s="204" t="s">
        <v>1</v>
      </c>
      <c r="I357" s="206"/>
      <c r="J357" s="202"/>
      <c r="K357" s="202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153</v>
      </c>
      <c r="AU357" s="211" t="s">
        <v>86</v>
      </c>
      <c r="AV357" s="13" t="s">
        <v>84</v>
      </c>
      <c r="AW357" s="13" t="s">
        <v>32</v>
      </c>
      <c r="AX357" s="13" t="s">
        <v>76</v>
      </c>
      <c r="AY357" s="211" t="s">
        <v>141</v>
      </c>
    </row>
    <row r="358" spans="1:65" s="14" customFormat="1">
      <c r="B358" s="212"/>
      <c r="C358" s="213"/>
      <c r="D358" s="203" t="s">
        <v>153</v>
      </c>
      <c r="E358" s="214" t="s">
        <v>1</v>
      </c>
      <c r="F358" s="215" t="s">
        <v>957</v>
      </c>
      <c r="G358" s="213"/>
      <c r="H358" s="216">
        <v>36</v>
      </c>
      <c r="I358" s="217"/>
      <c r="J358" s="213"/>
      <c r="K358" s="213"/>
      <c r="L358" s="218"/>
      <c r="M358" s="219"/>
      <c r="N358" s="220"/>
      <c r="O358" s="220"/>
      <c r="P358" s="220"/>
      <c r="Q358" s="220"/>
      <c r="R358" s="220"/>
      <c r="S358" s="220"/>
      <c r="T358" s="221"/>
      <c r="AT358" s="222" t="s">
        <v>153</v>
      </c>
      <c r="AU358" s="222" t="s">
        <v>86</v>
      </c>
      <c r="AV358" s="14" t="s">
        <v>86</v>
      </c>
      <c r="AW358" s="14" t="s">
        <v>32</v>
      </c>
      <c r="AX358" s="14" t="s">
        <v>76</v>
      </c>
      <c r="AY358" s="222" t="s">
        <v>141</v>
      </c>
    </row>
    <row r="359" spans="1:65" s="14" customFormat="1">
      <c r="B359" s="212"/>
      <c r="C359" s="213"/>
      <c r="D359" s="203" t="s">
        <v>153</v>
      </c>
      <c r="E359" s="214" t="s">
        <v>1</v>
      </c>
      <c r="F359" s="215" t="s">
        <v>765</v>
      </c>
      <c r="G359" s="213"/>
      <c r="H359" s="216">
        <v>35</v>
      </c>
      <c r="I359" s="217"/>
      <c r="J359" s="213"/>
      <c r="K359" s="213"/>
      <c r="L359" s="218"/>
      <c r="M359" s="219"/>
      <c r="N359" s="220"/>
      <c r="O359" s="220"/>
      <c r="P359" s="220"/>
      <c r="Q359" s="220"/>
      <c r="R359" s="220"/>
      <c r="S359" s="220"/>
      <c r="T359" s="221"/>
      <c r="AT359" s="222" t="s">
        <v>153</v>
      </c>
      <c r="AU359" s="222" t="s">
        <v>86</v>
      </c>
      <c r="AV359" s="14" t="s">
        <v>86</v>
      </c>
      <c r="AW359" s="14" t="s">
        <v>32</v>
      </c>
      <c r="AX359" s="14" t="s">
        <v>76</v>
      </c>
      <c r="AY359" s="222" t="s">
        <v>141</v>
      </c>
    </row>
    <row r="360" spans="1:65" s="14" customFormat="1">
      <c r="B360" s="212"/>
      <c r="C360" s="213"/>
      <c r="D360" s="203" t="s">
        <v>153</v>
      </c>
      <c r="E360" s="214" t="s">
        <v>1</v>
      </c>
      <c r="F360" s="215" t="s">
        <v>958</v>
      </c>
      <c r="G360" s="213"/>
      <c r="H360" s="216">
        <v>6.4</v>
      </c>
      <c r="I360" s="217"/>
      <c r="J360" s="213"/>
      <c r="K360" s="213"/>
      <c r="L360" s="218"/>
      <c r="M360" s="219"/>
      <c r="N360" s="220"/>
      <c r="O360" s="220"/>
      <c r="P360" s="220"/>
      <c r="Q360" s="220"/>
      <c r="R360" s="220"/>
      <c r="S360" s="220"/>
      <c r="T360" s="221"/>
      <c r="AT360" s="222" t="s">
        <v>153</v>
      </c>
      <c r="AU360" s="222" t="s">
        <v>86</v>
      </c>
      <c r="AV360" s="14" t="s">
        <v>86</v>
      </c>
      <c r="AW360" s="14" t="s">
        <v>32</v>
      </c>
      <c r="AX360" s="14" t="s">
        <v>76</v>
      </c>
      <c r="AY360" s="222" t="s">
        <v>141</v>
      </c>
    </row>
    <row r="361" spans="1:65" s="14" customFormat="1">
      <c r="B361" s="212"/>
      <c r="C361" s="213"/>
      <c r="D361" s="203" t="s">
        <v>153</v>
      </c>
      <c r="E361" s="214" t="s">
        <v>1</v>
      </c>
      <c r="F361" s="215" t="s">
        <v>929</v>
      </c>
      <c r="G361" s="213"/>
      <c r="H361" s="216">
        <v>25.3</v>
      </c>
      <c r="I361" s="217"/>
      <c r="J361" s="213"/>
      <c r="K361" s="213"/>
      <c r="L361" s="218"/>
      <c r="M361" s="219"/>
      <c r="N361" s="220"/>
      <c r="O361" s="220"/>
      <c r="P361" s="220"/>
      <c r="Q361" s="220"/>
      <c r="R361" s="220"/>
      <c r="S361" s="220"/>
      <c r="T361" s="221"/>
      <c r="AT361" s="222" t="s">
        <v>153</v>
      </c>
      <c r="AU361" s="222" t="s">
        <v>86</v>
      </c>
      <c r="AV361" s="14" t="s">
        <v>86</v>
      </c>
      <c r="AW361" s="14" t="s">
        <v>32</v>
      </c>
      <c r="AX361" s="14" t="s">
        <v>76</v>
      </c>
      <c r="AY361" s="222" t="s">
        <v>141</v>
      </c>
    </row>
    <row r="362" spans="1:65" s="14" customFormat="1">
      <c r="B362" s="212"/>
      <c r="C362" s="213"/>
      <c r="D362" s="203" t="s">
        <v>153</v>
      </c>
      <c r="E362" s="214" t="s">
        <v>1</v>
      </c>
      <c r="F362" s="215" t="s">
        <v>959</v>
      </c>
      <c r="G362" s="213"/>
      <c r="H362" s="216">
        <v>7.56</v>
      </c>
      <c r="I362" s="217"/>
      <c r="J362" s="213"/>
      <c r="K362" s="213"/>
      <c r="L362" s="218"/>
      <c r="M362" s="219"/>
      <c r="N362" s="220"/>
      <c r="O362" s="220"/>
      <c r="P362" s="220"/>
      <c r="Q362" s="220"/>
      <c r="R362" s="220"/>
      <c r="S362" s="220"/>
      <c r="T362" s="221"/>
      <c r="AT362" s="222" t="s">
        <v>153</v>
      </c>
      <c r="AU362" s="222" t="s">
        <v>86</v>
      </c>
      <c r="AV362" s="14" t="s">
        <v>86</v>
      </c>
      <c r="AW362" s="14" t="s">
        <v>32</v>
      </c>
      <c r="AX362" s="14" t="s">
        <v>76</v>
      </c>
      <c r="AY362" s="222" t="s">
        <v>141</v>
      </c>
    </row>
    <row r="363" spans="1:65" s="13" customFormat="1">
      <c r="B363" s="201"/>
      <c r="C363" s="202"/>
      <c r="D363" s="203" t="s">
        <v>153</v>
      </c>
      <c r="E363" s="204" t="s">
        <v>1</v>
      </c>
      <c r="F363" s="205" t="s">
        <v>805</v>
      </c>
      <c r="G363" s="202"/>
      <c r="H363" s="204" t="s">
        <v>1</v>
      </c>
      <c r="I363" s="206"/>
      <c r="J363" s="202"/>
      <c r="K363" s="202"/>
      <c r="L363" s="207"/>
      <c r="M363" s="208"/>
      <c r="N363" s="209"/>
      <c r="O363" s="209"/>
      <c r="P363" s="209"/>
      <c r="Q363" s="209"/>
      <c r="R363" s="209"/>
      <c r="S363" s="209"/>
      <c r="T363" s="210"/>
      <c r="AT363" s="211" t="s">
        <v>153</v>
      </c>
      <c r="AU363" s="211" t="s">
        <v>86</v>
      </c>
      <c r="AV363" s="13" t="s">
        <v>84</v>
      </c>
      <c r="AW363" s="13" t="s">
        <v>32</v>
      </c>
      <c r="AX363" s="13" t="s">
        <v>76</v>
      </c>
      <c r="AY363" s="211" t="s">
        <v>141</v>
      </c>
    </row>
    <row r="364" spans="1:65" s="14" customFormat="1">
      <c r="B364" s="212"/>
      <c r="C364" s="213"/>
      <c r="D364" s="203" t="s">
        <v>153</v>
      </c>
      <c r="E364" s="214" t="s">
        <v>1</v>
      </c>
      <c r="F364" s="215" t="s">
        <v>960</v>
      </c>
      <c r="G364" s="213"/>
      <c r="H364" s="216">
        <v>8</v>
      </c>
      <c r="I364" s="217"/>
      <c r="J364" s="213"/>
      <c r="K364" s="213"/>
      <c r="L364" s="218"/>
      <c r="M364" s="219"/>
      <c r="N364" s="220"/>
      <c r="O364" s="220"/>
      <c r="P364" s="220"/>
      <c r="Q364" s="220"/>
      <c r="R364" s="220"/>
      <c r="S364" s="220"/>
      <c r="T364" s="221"/>
      <c r="AT364" s="222" t="s">
        <v>153</v>
      </c>
      <c r="AU364" s="222" t="s">
        <v>86</v>
      </c>
      <c r="AV364" s="14" t="s">
        <v>86</v>
      </c>
      <c r="AW364" s="14" t="s">
        <v>32</v>
      </c>
      <c r="AX364" s="14" t="s">
        <v>76</v>
      </c>
      <c r="AY364" s="222" t="s">
        <v>141</v>
      </c>
    </row>
    <row r="365" spans="1:65" s="14" customFormat="1">
      <c r="B365" s="212"/>
      <c r="C365" s="213"/>
      <c r="D365" s="203" t="s">
        <v>153</v>
      </c>
      <c r="E365" s="214" t="s">
        <v>1</v>
      </c>
      <c r="F365" s="215" t="s">
        <v>961</v>
      </c>
      <c r="G365" s="213"/>
      <c r="H365" s="216">
        <v>12.6</v>
      </c>
      <c r="I365" s="217"/>
      <c r="J365" s="213"/>
      <c r="K365" s="213"/>
      <c r="L365" s="218"/>
      <c r="M365" s="219"/>
      <c r="N365" s="220"/>
      <c r="O365" s="220"/>
      <c r="P365" s="220"/>
      <c r="Q365" s="220"/>
      <c r="R365" s="220"/>
      <c r="S365" s="220"/>
      <c r="T365" s="221"/>
      <c r="AT365" s="222" t="s">
        <v>153</v>
      </c>
      <c r="AU365" s="222" t="s">
        <v>86</v>
      </c>
      <c r="AV365" s="14" t="s">
        <v>86</v>
      </c>
      <c r="AW365" s="14" t="s">
        <v>32</v>
      </c>
      <c r="AX365" s="14" t="s">
        <v>76</v>
      </c>
      <c r="AY365" s="222" t="s">
        <v>141</v>
      </c>
    </row>
    <row r="366" spans="1:65" s="15" customFormat="1">
      <c r="B366" s="223"/>
      <c r="C366" s="224"/>
      <c r="D366" s="203" t="s">
        <v>153</v>
      </c>
      <c r="E366" s="225" t="s">
        <v>1</v>
      </c>
      <c r="F366" s="226" t="s">
        <v>212</v>
      </c>
      <c r="G366" s="224"/>
      <c r="H366" s="227">
        <v>227.56</v>
      </c>
      <c r="I366" s="228"/>
      <c r="J366" s="224"/>
      <c r="K366" s="224"/>
      <c r="L366" s="229"/>
      <c r="M366" s="230"/>
      <c r="N366" s="231"/>
      <c r="O366" s="231"/>
      <c r="P366" s="231"/>
      <c r="Q366" s="231"/>
      <c r="R366" s="231"/>
      <c r="S366" s="231"/>
      <c r="T366" s="232"/>
      <c r="AT366" s="233" t="s">
        <v>153</v>
      </c>
      <c r="AU366" s="233" t="s">
        <v>86</v>
      </c>
      <c r="AV366" s="15" t="s">
        <v>148</v>
      </c>
      <c r="AW366" s="15" t="s">
        <v>32</v>
      </c>
      <c r="AX366" s="15" t="s">
        <v>84</v>
      </c>
      <c r="AY366" s="233" t="s">
        <v>141</v>
      </c>
    </row>
    <row r="367" spans="1:65" s="2" customFormat="1" ht="24.2" customHeight="1">
      <c r="A367" s="34"/>
      <c r="B367" s="35"/>
      <c r="C367" s="187" t="s">
        <v>714</v>
      </c>
      <c r="D367" s="187" t="s">
        <v>144</v>
      </c>
      <c r="E367" s="188" t="s">
        <v>962</v>
      </c>
      <c r="F367" s="189" t="s">
        <v>963</v>
      </c>
      <c r="G367" s="190" t="s">
        <v>269</v>
      </c>
      <c r="H367" s="191">
        <v>1.9590000000000001</v>
      </c>
      <c r="I367" s="192"/>
      <c r="J367" s="193">
        <f>ROUND(I367*H367,2)</f>
        <v>0</v>
      </c>
      <c r="K367" s="194"/>
      <c r="L367" s="39"/>
      <c r="M367" s="195" t="s">
        <v>1</v>
      </c>
      <c r="N367" s="196" t="s">
        <v>41</v>
      </c>
      <c r="O367" s="71"/>
      <c r="P367" s="197">
        <f>O367*H367</f>
        <v>0</v>
      </c>
      <c r="Q367" s="197">
        <v>0</v>
      </c>
      <c r="R367" s="197">
        <f>Q367*H367</f>
        <v>0</v>
      </c>
      <c r="S367" s="197">
        <v>0</v>
      </c>
      <c r="T367" s="198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9" t="s">
        <v>216</v>
      </c>
      <c r="AT367" s="199" t="s">
        <v>144</v>
      </c>
      <c r="AU367" s="199" t="s">
        <v>86</v>
      </c>
      <c r="AY367" s="17" t="s">
        <v>141</v>
      </c>
      <c r="BE367" s="200">
        <f>IF(N367="základní",J367,0)</f>
        <v>0</v>
      </c>
      <c r="BF367" s="200">
        <f>IF(N367="snížená",J367,0)</f>
        <v>0</v>
      </c>
      <c r="BG367" s="200">
        <f>IF(N367="zákl. přenesená",J367,0)</f>
        <v>0</v>
      </c>
      <c r="BH367" s="200">
        <f>IF(N367="sníž. přenesená",J367,0)</f>
        <v>0</v>
      </c>
      <c r="BI367" s="200">
        <f>IF(N367="nulová",J367,0)</f>
        <v>0</v>
      </c>
      <c r="BJ367" s="17" t="s">
        <v>84</v>
      </c>
      <c r="BK367" s="200">
        <f>ROUND(I367*H367,2)</f>
        <v>0</v>
      </c>
      <c r="BL367" s="17" t="s">
        <v>216</v>
      </c>
      <c r="BM367" s="199" t="s">
        <v>964</v>
      </c>
    </row>
    <row r="368" spans="1:65" s="2" customFormat="1" ht="24.2" customHeight="1">
      <c r="A368" s="34"/>
      <c r="B368" s="35"/>
      <c r="C368" s="187" t="s">
        <v>718</v>
      </c>
      <c r="D368" s="187" t="s">
        <v>144</v>
      </c>
      <c r="E368" s="188" t="s">
        <v>490</v>
      </c>
      <c r="F368" s="189" t="s">
        <v>491</v>
      </c>
      <c r="G368" s="190" t="s">
        <v>269</v>
      </c>
      <c r="H368" s="191">
        <v>1.9590000000000001</v>
      </c>
      <c r="I368" s="192"/>
      <c r="J368" s="193">
        <f>ROUND(I368*H368,2)</f>
        <v>0</v>
      </c>
      <c r="K368" s="194"/>
      <c r="L368" s="39"/>
      <c r="M368" s="195" t="s">
        <v>1</v>
      </c>
      <c r="N368" s="196" t="s">
        <v>41</v>
      </c>
      <c r="O368" s="71"/>
      <c r="P368" s="197">
        <f>O368*H368</f>
        <v>0</v>
      </c>
      <c r="Q368" s="197">
        <v>0</v>
      </c>
      <c r="R368" s="197">
        <f>Q368*H368</f>
        <v>0</v>
      </c>
      <c r="S368" s="197">
        <v>0</v>
      </c>
      <c r="T368" s="198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99" t="s">
        <v>216</v>
      </c>
      <c r="AT368" s="199" t="s">
        <v>144</v>
      </c>
      <c r="AU368" s="199" t="s">
        <v>86</v>
      </c>
      <c r="AY368" s="17" t="s">
        <v>141</v>
      </c>
      <c r="BE368" s="200">
        <f>IF(N368="základní",J368,0)</f>
        <v>0</v>
      </c>
      <c r="BF368" s="200">
        <f>IF(N368="snížená",J368,0)</f>
        <v>0</v>
      </c>
      <c r="BG368" s="200">
        <f>IF(N368="zákl. přenesená",J368,0)</f>
        <v>0</v>
      </c>
      <c r="BH368" s="200">
        <f>IF(N368="sníž. přenesená",J368,0)</f>
        <v>0</v>
      </c>
      <c r="BI368" s="200">
        <f>IF(N368="nulová",J368,0)</f>
        <v>0</v>
      </c>
      <c r="BJ368" s="17" t="s">
        <v>84</v>
      </c>
      <c r="BK368" s="200">
        <f>ROUND(I368*H368,2)</f>
        <v>0</v>
      </c>
      <c r="BL368" s="17" t="s">
        <v>216</v>
      </c>
      <c r="BM368" s="199" t="s">
        <v>965</v>
      </c>
    </row>
    <row r="369" spans="1:65" s="12" customFormat="1" ht="22.9" customHeight="1">
      <c r="B369" s="171"/>
      <c r="C369" s="172"/>
      <c r="D369" s="173" t="s">
        <v>75</v>
      </c>
      <c r="E369" s="185" t="s">
        <v>493</v>
      </c>
      <c r="F369" s="185" t="s">
        <v>494</v>
      </c>
      <c r="G369" s="172"/>
      <c r="H369" s="172"/>
      <c r="I369" s="175"/>
      <c r="J369" s="186">
        <f>BK369</f>
        <v>0</v>
      </c>
      <c r="K369" s="172"/>
      <c r="L369" s="177"/>
      <c r="M369" s="178"/>
      <c r="N369" s="179"/>
      <c r="O369" s="179"/>
      <c r="P369" s="180">
        <f>SUM(P370:P381)</f>
        <v>0</v>
      </c>
      <c r="Q369" s="179"/>
      <c r="R369" s="180">
        <f>SUM(R370:R381)</f>
        <v>6.5254800000000002E-2</v>
      </c>
      <c r="S369" s="179"/>
      <c r="T369" s="181">
        <f>SUM(T370:T381)</f>
        <v>1.1243700000000001E-2</v>
      </c>
      <c r="AR369" s="182" t="s">
        <v>86</v>
      </c>
      <c r="AT369" s="183" t="s">
        <v>75</v>
      </c>
      <c r="AU369" s="183" t="s">
        <v>84</v>
      </c>
      <c r="AY369" s="182" t="s">
        <v>141</v>
      </c>
      <c r="BK369" s="184">
        <f>SUM(BK370:BK381)</f>
        <v>0</v>
      </c>
    </row>
    <row r="370" spans="1:65" s="2" customFormat="1" ht="16.5" customHeight="1">
      <c r="A370" s="34"/>
      <c r="B370" s="35"/>
      <c r="C370" s="187" t="s">
        <v>723</v>
      </c>
      <c r="D370" s="187" t="s">
        <v>144</v>
      </c>
      <c r="E370" s="188" t="s">
        <v>496</v>
      </c>
      <c r="F370" s="189" t="s">
        <v>497</v>
      </c>
      <c r="G370" s="190" t="s">
        <v>147</v>
      </c>
      <c r="H370" s="191">
        <v>36.270000000000003</v>
      </c>
      <c r="I370" s="192"/>
      <c r="J370" s="193">
        <f>ROUND(I370*H370,2)</f>
        <v>0</v>
      </c>
      <c r="K370" s="194"/>
      <c r="L370" s="39"/>
      <c r="M370" s="195" t="s">
        <v>1</v>
      </c>
      <c r="N370" s="196" t="s">
        <v>41</v>
      </c>
      <c r="O370" s="71"/>
      <c r="P370" s="197">
        <f>O370*H370</f>
        <v>0</v>
      </c>
      <c r="Q370" s="197">
        <v>1E-3</v>
      </c>
      <c r="R370" s="197">
        <f>Q370*H370</f>
        <v>3.6270000000000004E-2</v>
      </c>
      <c r="S370" s="197">
        <v>3.1E-4</v>
      </c>
      <c r="T370" s="198">
        <f>S370*H370</f>
        <v>1.1243700000000001E-2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9" t="s">
        <v>216</v>
      </c>
      <c r="AT370" s="199" t="s">
        <v>144</v>
      </c>
      <c r="AU370" s="199" t="s">
        <v>86</v>
      </c>
      <c r="AY370" s="17" t="s">
        <v>141</v>
      </c>
      <c r="BE370" s="200">
        <f>IF(N370="základní",J370,0)</f>
        <v>0</v>
      </c>
      <c r="BF370" s="200">
        <f>IF(N370="snížená",J370,0)</f>
        <v>0</v>
      </c>
      <c r="BG370" s="200">
        <f>IF(N370="zákl. přenesená",J370,0)</f>
        <v>0</v>
      </c>
      <c r="BH370" s="200">
        <f>IF(N370="sníž. přenesená",J370,0)</f>
        <v>0</v>
      </c>
      <c r="BI370" s="200">
        <f>IF(N370="nulová",J370,0)</f>
        <v>0</v>
      </c>
      <c r="BJ370" s="17" t="s">
        <v>84</v>
      </c>
      <c r="BK370" s="200">
        <f>ROUND(I370*H370,2)</f>
        <v>0</v>
      </c>
      <c r="BL370" s="17" t="s">
        <v>216</v>
      </c>
      <c r="BM370" s="199" t="s">
        <v>966</v>
      </c>
    </row>
    <row r="371" spans="1:65" s="14" customFormat="1">
      <c r="B371" s="212"/>
      <c r="C371" s="213"/>
      <c r="D371" s="203" t="s">
        <v>153</v>
      </c>
      <c r="E371" s="214" t="s">
        <v>1</v>
      </c>
      <c r="F371" s="215" t="s">
        <v>967</v>
      </c>
      <c r="G371" s="213"/>
      <c r="H371" s="216">
        <v>10.68</v>
      </c>
      <c r="I371" s="217"/>
      <c r="J371" s="213"/>
      <c r="K371" s="213"/>
      <c r="L371" s="218"/>
      <c r="M371" s="219"/>
      <c r="N371" s="220"/>
      <c r="O371" s="220"/>
      <c r="P371" s="220"/>
      <c r="Q371" s="220"/>
      <c r="R371" s="220"/>
      <c r="S371" s="220"/>
      <c r="T371" s="221"/>
      <c r="AT371" s="222" t="s">
        <v>153</v>
      </c>
      <c r="AU371" s="222" t="s">
        <v>86</v>
      </c>
      <c r="AV371" s="14" t="s">
        <v>86</v>
      </c>
      <c r="AW371" s="14" t="s">
        <v>32</v>
      </c>
      <c r="AX371" s="14" t="s">
        <v>76</v>
      </c>
      <c r="AY371" s="222" t="s">
        <v>141</v>
      </c>
    </row>
    <row r="372" spans="1:65" s="14" customFormat="1">
      <c r="B372" s="212"/>
      <c r="C372" s="213"/>
      <c r="D372" s="203" t="s">
        <v>153</v>
      </c>
      <c r="E372" s="214" t="s">
        <v>1</v>
      </c>
      <c r="F372" s="215" t="s">
        <v>968</v>
      </c>
      <c r="G372" s="213"/>
      <c r="H372" s="216">
        <v>6.96</v>
      </c>
      <c r="I372" s="217"/>
      <c r="J372" s="213"/>
      <c r="K372" s="213"/>
      <c r="L372" s="218"/>
      <c r="M372" s="219"/>
      <c r="N372" s="220"/>
      <c r="O372" s="220"/>
      <c r="P372" s="220"/>
      <c r="Q372" s="220"/>
      <c r="R372" s="220"/>
      <c r="S372" s="220"/>
      <c r="T372" s="221"/>
      <c r="AT372" s="222" t="s">
        <v>153</v>
      </c>
      <c r="AU372" s="222" t="s">
        <v>86</v>
      </c>
      <c r="AV372" s="14" t="s">
        <v>86</v>
      </c>
      <c r="AW372" s="14" t="s">
        <v>32</v>
      </c>
      <c r="AX372" s="14" t="s">
        <v>76</v>
      </c>
      <c r="AY372" s="222" t="s">
        <v>141</v>
      </c>
    </row>
    <row r="373" spans="1:65" s="14" customFormat="1">
      <c r="B373" s="212"/>
      <c r="C373" s="213"/>
      <c r="D373" s="203" t="s">
        <v>153</v>
      </c>
      <c r="E373" s="214" t="s">
        <v>1</v>
      </c>
      <c r="F373" s="215" t="s">
        <v>969</v>
      </c>
      <c r="G373" s="213"/>
      <c r="H373" s="216">
        <v>18.63</v>
      </c>
      <c r="I373" s="217"/>
      <c r="J373" s="213"/>
      <c r="K373" s="213"/>
      <c r="L373" s="218"/>
      <c r="M373" s="219"/>
      <c r="N373" s="220"/>
      <c r="O373" s="220"/>
      <c r="P373" s="220"/>
      <c r="Q373" s="220"/>
      <c r="R373" s="220"/>
      <c r="S373" s="220"/>
      <c r="T373" s="221"/>
      <c r="AT373" s="222" t="s">
        <v>153</v>
      </c>
      <c r="AU373" s="222" t="s">
        <v>86</v>
      </c>
      <c r="AV373" s="14" t="s">
        <v>86</v>
      </c>
      <c r="AW373" s="14" t="s">
        <v>32</v>
      </c>
      <c r="AX373" s="14" t="s">
        <v>76</v>
      </c>
      <c r="AY373" s="222" t="s">
        <v>141</v>
      </c>
    </row>
    <row r="374" spans="1:65" s="15" customFormat="1">
      <c r="B374" s="223"/>
      <c r="C374" s="224"/>
      <c r="D374" s="203" t="s">
        <v>153</v>
      </c>
      <c r="E374" s="225" t="s">
        <v>1</v>
      </c>
      <c r="F374" s="226" t="s">
        <v>212</v>
      </c>
      <c r="G374" s="224"/>
      <c r="H374" s="227">
        <v>36.270000000000003</v>
      </c>
      <c r="I374" s="228"/>
      <c r="J374" s="224"/>
      <c r="K374" s="224"/>
      <c r="L374" s="229"/>
      <c r="M374" s="230"/>
      <c r="N374" s="231"/>
      <c r="O374" s="231"/>
      <c r="P374" s="231"/>
      <c r="Q374" s="231"/>
      <c r="R374" s="231"/>
      <c r="S374" s="231"/>
      <c r="T374" s="232"/>
      <c r="AT374" s="233" t="s">
        <v>153</v>
      </c>
      <c r="AU374" s="233" t="s">
        <v>86</v>
      </c>
      <c r="AV374" s="15" t="s">
        <v>148</v>
      </c>
      <c r="AW374" s="15" t="s">
        <v>32</v>
      </c>
      <c r="AX374" s="15" t="s">
        <v>84</v>
      </c>
      <c r="AY374" s="233" t="s">
        <v>141</v>
      </c>
    </row>
    <row r="375" spans="1:65" s="2" customFormat="1" ht="24.2" customHeight="1">
      <c r="A375" s="34"/>
      <c r="B375" s="35"/>
      <c r="C375" s="187" t="s">
        <v>728</v>
      </c>
      <c r="D375" s="187" t="s">
        <v>144</v>
      </c>
      <c r="E375" s="188" t="s">
        <v>506</v>
      </c>
      <c r="F375" s="189" t="s">
        <v>507</v>
      </c>
      <c r="G375" s="190" t="s">
        <v>147</v>
      </c>
      <c r="H375" s="191">
        <v>60.384999999999998</v>
      </c>
      <c r="I375" s="192"/>
      <c r="J375" s="193">
        <f>ROUND(I375*H375,2)</f>
        <v>0</v>
      </c>
      <c r="K375" s="194"/>
      <c r="L375" s="39"/>
      <c r="M375" s="195" t="s">
        <v>1</v>
      </c>
      <c r="N375" s="196" t="s">
        <v>41</v>
      </c>
      <c r="O375" s="71"/>
      <c r="P375" s="197">
        <f>O375*H375</f>
        <v>0</v>
      </c>
      <c r="Q375" s="197">
        <v>2.0000000000000001E-4</v>
      </c>
      <c r="R375" s="197">
        <f>Q375*H375</f>
        <v>1.2077000000000001E-2</v>
      </c>
      <c r="S375" s="197">
        <v>0</v>
      </c>
      <c r="T375" s="198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9" t="s">
        <v>216</v>
      </c>
      <c r="AT375" s="199" t="s">
        <v>144</v>
      </c>
      <c r="AU375" s="199" t="s">
        <v>86</v>
      </c>
      <c r="AY375" s="17" t="s">
        <v>141</v>
      </c>
      <c r="BE375" s="200">
        <f>IF(N375="základní",J375,0)</f>
        <v>0</v>
      </c>
      <c r="BF375" s="200">
        <f>IF(N375="snížená",J375,0)</f>
        <v>0</v>
      </c>
      <c r="BG375" s="200">
        <f>IF(N375="zákl. přenesená",J375,0)</f>
        <v>0</v>
      </c>
      <c r="BH375" s="200">
        <f>IF(N375="sníž. přenesená",J375,0)</f>
        <v>0</v>
      </c>
      <c r="BI375" s="200">
        <f>IF(N375="nulová",J375,0)</f>
        <v>0</v>
      </c>
      <c r="BJ375" s="17" t="s">
        <v>84</v>
      </c>
      <c r="BK375" s="200">
        <f>ROUND(I375*H375,2)</f>
        <v>0</v>
      </c>
      <c r="BL375" s="17" t="s">
        <v>216</v>
      </c>
      <c r="BM375" s="199" t="s">
        <v>970</v>
      </c>
    </row>
    <row r="376" spans="1:65" s="13" customFormat="1">
      <c r="B376" s="201"/>
      <c r="C376" s="202"/>
      <c r="D376" s="203" t="s">
        <v>153</v>
      </c>
      <c r="E376" s="204" t="s">
        <v>1</v>
      </c>
      <c r="F376" s="205" t="s">
        <v>971</v>
      </c>
      <c r="G376" s="202"/>
      <c r="H376" s="204" t="s">
        <v>1</v>
      </c>
      <c r="I376" s="206"/>
      <c r="J376" s="202"/>
      <c r="K376" s="202"/>
      <c r="L376" s="207"/>
      <c r="M376" s="208"/>
      <c r="N376" s="209"/>
      <c r="O376" s="209"/>
      <c r="P376" s="209"/>
      <c r="Q376" s="209"/>
      <c r="R376" s="209"/>
      <c r="S376" s="209"/>
      <c r="T376" s="210"/>
      <c r="AT376" s="211" t="s">
        <v>153</v>
      </c>
      <c r="AU376" s="211" t="s">
        <v>86</v>
      </c>
      <c r="AV376" s="13" t="s">
        <v>84</v>
      </c>
      <c r="AW376" s="13" t="s">
        <v>32</v>
      </c>
      <c r="AX376" s="13" t="s">
        <v>76</v>
      </c>
      <c r="AY376" s="211" t="s">
        <v>141</v>
      </c>
    </row>
    <row r="377" spans="1:65" s="14" customFormat="1">
      <c r="B377" s="212"/>
      <c r="C377" s="213"/>
      <c r="D377" s="203" t="s">
        <v>153</v>
      </c>
      <c r="E377" s="214" t="s">
        <v>1</v>
      </c>
      <c r="F377" s="215" t="s">
        <v>972</v>
      </c>
      <c r="G377" s="213"/>
      <c r="H377" s="216">
        <v>23.7</v>
      </c>
      <c r="I377" s="217"/>
      <c r="J377" s="213"/>
      <c r="K377" s="213"/>
      <c r="L377" s="218"/>
      <c r="M377" s="219"/>
      <c r="N377" s="220"/>
      <c r="O377" s="220"/>
      <c r="P377" s="220"/>
      <c r="Q377" s="220"/>
      <c r="R377" s="220"/>
      <c r="S377" s="220"/>
      <c r="T377" s="221"/>
      <c r="AT377" s="222" t="s">
        <v>153</v>
      </c>
      <c r="AU377" s="222" t="s">
        <v>86</v>
      </c>
      <c r="AV377" s="14" t="s">
        <v>86</v>
      </c>
      <c r="AW377" s="14" t="s">
        <v>32</v>
      </c>
      <c r="AX377" s="14" t="s">
        <v>76</v>
      </c>
      <c r="AY377" s="222" t="s">
        <v>141</v>
      </c>
    </row>
    <row r="378" spans="1:65" s="13" customFormat="1">
      <c r="B378" s="201"/>
      <c r="C378" s="202"/>
      <c r="D378" s="203" t="s">
        <v>153</v>
      </c>
      <c r="E378" s="204" t="s">
        <v>1</v>
      </c>
      <c r="F378" s="205" t="s">
        <v>499</v>
      </c>
      <c r="G378" s="202"/>
      <c r="H378" s="204" t="s">
        <v>1</v>
      </c>
      <c r="I378" s="206"/>
      <c r="J378" s="202"/>
      <c r="K378" s="202"/>
      <c r="L378" s="207"/>
      <c r="M378" s="208"/>
      <c r="N378" s="209"/>
      <c r="O378" s="209"/>
      <c r="P378" s="209"/>
      <c r="Q378" s="209"/>
      <c r="R378" s="209"/>
      <c r="S378" s="209"/>
      <c r="T378" s="210"/>
      <c r="AT378" s="211" t="s">
        <v>153</v>
      </c>
      <c r="AU378" s="211" t="s">
        <v>86</v>
      </c>
      <c r="AV378" s="13" t="s">
        <v>84</v>
      </c>
      <c r="AW378" s="13" t="s">
        <v>32</v>
      </c>
      <c r="AX378" s="13" t="s">
        <v>76</v>
      </c>
      <c r="AY378" s="211" t="s">
        <v>141</v>
      </c>
    </row>
    <row r="379" spans="1:65" s="14" customFormat="1">
      <c r="B379" s="212"/>
      <c r="C379" s="213"/>
      <c r="D379" s="203" t="s">
        <v>153</v>
      </c>
      <c r="E379" s="214" t="s">
        <v>1</v>
      </c>
      <c r="F379" s="215" t="s">
        <v>973</v>
      </c>
      <c r="G379" s="213"/>
      <c r="H379" s="216">
        <v>36.685000000000002</v>
      </c>
      <c r="I379" s="217"/>
      <c r="J379" s="213"/>
      <c r="K379" s="213"/>
      <c r="L379" s="218"/>
      <c r="M379" s="219"/>
      <c r="N379" s="220"/>
      <c r="O379" s="220"/>
      <c r="P379" s="220"/>
      <c r="Q379" s="220"/>
      <c r="R379" s="220"/>
      <c r="S379" s="220"/>
      <c r="T379" s="221"/>
      <c r="AT379" s="222" t="s">
        <v>153</v>
      </c>
      <c r="AU379" s="222" t="s">
        <v>86</v>
      </c>
      <c r="AV379" s="14" t="s">
        <v>86</v>
      </c>
      <c r="AW379" s="14" t="s">
        <v>32</v>
      </c>
      <c r="AX379" s="14" t="s">
        <v>76</v>
      </c>
      <c r="AY379" s="222" t="s">
        <v>141</v>
      </c>
    </row>
    <row r="380" spans="1:65" s="15" customFormat="1">
      <c r="B380" s="223"/>
      <c r="C380" s="224"/>
      <c r="D380" s="203" t="s">
        <v>153</v>
      </c>
      <c r="E380" s="225" t="s">
        <v>1</v>
      </c>
      <c r="F380" s="226" t="s">
        <v>212</v>
      </c>
      <c r="G380" s="224"/>
      <c r="H380" s="227">
        <v>60.384999999999998</v>
      </c>
      <c r="I380" s="228"/>
      <c r="J380" s="224"/>
      <c r="K380" s="224"/>
      <c r="L380" s="229"/>
      <c r="M380" s="230"/>
      <c r="N380" s="231"/>
      <c r="O380" s="231"/>
      <c r="P380" s="231"/>
      <c r="Q380" s="231"/>
      <c r="R380" s="231"/>
      <c r="S380" s="231"/>
      <c r="T380" s="232"/>
      <c r="AT380" s="233" t="s">
        <v>153</v>
      </c>
      <c r="AU380" s="233" t="s">
        <v>86</v>
      </c>
      <c r="AV380" s="15" t="s">
        <v>148</v>
      </c>
      <c r="AW380" s="15" t="s">
        <v>32</v>
      </c>
      <c r="AX380" s="15" t="s">
        <v>84</v>
      </c>
      <c r="AY380" s="233" t="s">
        <v>141</v>
      </c>
    </row>
    <row r="381" spans="1:65" s="2" customFormat="1" ht="33" customHeight="1">
      <c r="A381" s="34"/>
      <c r="B381" s="35"/>
      <c r="C381" s="187" t="s">
        <v>733</v>
      </c>
      <c r="D381" s="187" t="s">
        <v>144</v>
      </c>
      <c r="E381" s="188" t="s">
        <v>510</v>
      </c>
      <c r="F381" s="189" t="s">
        <v>511</v>
      </c>
      <c r="G381" s="190" t="s">
        <v>147</v>
      </c>
      <c r="H381" s="191">
        <v>60.384999999999998</v>
      </c>
      <c r="I381" s="192"/>
      <c r="J381" s="193">
        <f>ROUND(I381*H381,2)</f>
        <v>0</v>
      </c>
      <c r="K381" s="194"/>
      <c r="L381" s="39"/>
      <c r="M381" s="248" t="s">
        <v>1</v>
      </c>
      <c r="N381" s="249" t="s">
        <v>41</v>
      </c>
      <c r="O381" s="250"/>
      <c r="P381" s="251">
        <f>O381*H381</f>
        <v>0</v>
      </c>
      <c r="Q381" s="251">
        <v>2.7999999999999998E-4</v>
      </c>
      <c r="R381" s="251">
        <f>Q381*H381</f>
        <v>1.6907799999999997E-2</v>
      </c>
      <c r="S381" s="251">
        <v>0</v>
      </c>
      <c r="T381" s="252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9" t="s">
        <v>216</v>
      </c>
      <c r="AT381" s="199" t="s">
        <v>144</v>
      </c>
      <c r="AU381" s="199" t="s">
        <v>86</v>
      </c>
      <c r="AY381" s="17" t="s">
        <v>141</v>
      </c>
      <c r="BE381" s="200">
        <f>IF(N381="základní",J381,0)</f>
        <v>0</v>
      </c>
      <c r="BF381" s="200">
        <f>IF(N381="snížená",J381,0)</f>
        <v>0</v>
      </c>
      <c r="BG381" s="200">
        <f>IF(N381="zákl. přenesená",J381,0)</f>
        <v>0</v>
      </c>
      <c r="BH381" s="200">
        <f>IF(N381="sníž. přenesená",J381,0)</f>
        <v>0</v>
      </c>
      <c r="BI381" s="200">
        <f>IF(N381="nulová",J381,0)</f>
        <v>0</v>
      </c>
      <c r="BJ381" s="17" t="s">
        <v>84</v>
      </c>
      <c r="BK381" s="200">
        <f>ROUND(I381*H381,2)</f>
        <v>0</v>
      </c>
      <c r="BL381" s="17" t="s">
        <v>216</v>
      </c>
      <c r="BM381" s="199" t="s">
        <v>974</v>
      </c>
    </row>
    <row r="382" spans="1:65" s="2" customFormat="1" ht="6.95" customHeight="1">
      <c r="A382" s="34"/>
      <c r="B382" s="54"/>
      <c r="C382" s="55"/>
      <c r="D382" s="55"/>
      <c r="E382" s="55"/>
      <c r="F382" s="55"/>
      <c r="G382" s="55"/>
      <c r="H382" s="55"/>
      <c r="I382" s="55"/>
      <c r="J382" s="55"/>
      <c r="K382" s="55"/>
      <c r="L382" s="39"/>
      <c r="M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</row>
  </sheetData>
  <sheetProtection algorithmName="SHA-512" hashValue="nBqSe3Xwlz6Ap1VVDRv0ifzcMYEKT5ks1yBuJ6ow1Zz8otXR97dY/IUpDROEfy1A3MabXD1MGpiXLGOFmV9/Lw==" saltValue="0u+by/WfS0sUuCoLH9hZX59MGzhEYta7myGkXp19L4SdVXBXhZ4XMGpz7/gmiI4pmioQw8EmI6a/3wVgPeC4cg==" spinCount="100000" sheet="1" objects="1" scenarios="1" formatColumns="0" formatRows="0" autoFilter="0"/>
  <autoFilter ref="C131:K381" xr:uid="{00000000-0009-0000-0000-000003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45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7" t="s">
        <v>95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1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26.25" customHeight="1">
      <c r="B7" s="20"/>
      <c r="E7" s="311" t="str">
        <f>'Rekapitulace stavby'!K6</f>
        <v>Stavební úpravy záchodků v objektu VOŠS a SŠS Vysoké Mýto v ul. Komenského 1-II</v>
      </c>
      <c r="F7" s="312"/>
      <c r="G7" s="312"/>
      <c r="H7" s="312"/>
      <c r="L7" s="20"/>
    </row>
    <row r="8" spans="1:46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3" t="s">
        <v>975</v>
      </c>
      <c r="F9" s="314"/>
      <c r="G9" s="314"/>
      <c r="H9" s="31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11. 11. 2022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7" t="s">
        <v>1</v>
      </c>
      <c r="F27" s="317"/>
      <c r="G27" s="317"/>
      <c r="H27" s="31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ROUND(J133,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ROUND((SUM(BE133:BE451)),  2)</f>
        <v>0</v>
      </c>
      <c r="G33" s="34"/>
      <c r="H33" s="34"/>
      <c r="I33" s="124">
        <v>0.21</v>
      </c>
      <c r="J33" s="123">
        <f>ROUND(((SUM(BE133:BE451))*I33),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ROUND((SUM(BF133:BF451)),  2)</f>
        <v>0</v>
      </c>
      <c r="G34" s="34"/>
      <c r="H34" s="34"/>
      <c r="I34" s="124">
        <v>0.15</v>
      </c>
      <c r="J34" s="123">
        <f>ROUND(((SUM(BF133:BF451))*I34),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43</v>
      </c>
      <c r="F35" s="123">
        <f>ROUND((SUM(BG133:BG451)),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44</v>
      </c>
      <c r="F36" s="123">
        <f>ROUND((SUM(BH133:BH451)),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45</v>
      </c>
      <c r="F37" s="123">
        <f>ROUND((SUM(BI133:BI451)),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26.25" customHeight="1">
      <c r="A85" s="34"/>
      <c r="B85" s="35"/>
      <c r="C85" s="36"/>
      <c r="D85" s="36"/>
      <c r="E85" s="309" t="str">
        <f>E7</f>
        <v>Stavební úpravy záchodků v objektu VOŠS a SŠS Vysoké Mýto v ul. Komenského 1-II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90" t="str">
        <f>E9</f>
        <v>004 - HYG. ZAŘ. 1.NP U TĚLOCVIČNY</v>
      </c>
      <c r="F87" s="308"/>
      <c r="G87" s="308"/>
      <c r="H87" s="30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poz. p.č. 230/1 a 232/3 v k.ú. Vysoké Mýto</v>
      </c>
      <c r="G89" s="36"/>
      <c r="H89" s="36"/>
      <c r="I89" s="29" t="s">
        <v>22</v>
      </c>
      <c r="J89" s="66" t="str">
        <f>IF(J12="","",J12)</f>
        <v>11. 11. 2022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VOŠ stavební a Střední škola stavební Vysové Mýto</v>
      </c>
      <c r="G91" s="36"/>
      <c r="H91" s="36"/>
      <c r="I91" s="29" t="s">
        <v>30</v>
      </c>
      <c r="J91" s="32" t="str">
        <f>E21</f>
        <v>Ing. David Karbulka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J133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2:12" s="9" customFormat="1" ht="24.95" customHeight="1">
      <c r="B97" s="147"/>
      <c r="C97" s="148"/>
      <c r="D97" s="149" t="s">
        <v>113</v>
      </c>
      <c r="E97" s="150"/>
      <c r="F97" s="150"/>
      <c r="G97" s="150"/>
      <c r="H97" s="150"/>
      <c r="I97" s="150"/>
      <c r="J97" s="151">
        <f>J134</f>
        <v>0</v>
      </c>
      <c r="K97" s="148"/>
      <c r="L97" s="152"/>
    </row>
    <row r="98" spans="2:12" s="10" customFormat="1" ht="19.899999999999999" customHeight="1">
      <c r="B98" s="153"/>
      <c r="C98" s="154"/>
      <c r="D98" s="155" t="s">
        <v>515</v>
      </c>
      <c r="E98" s="156"/>
      <c r="F98" s="156"/>
      <c r="G98" s="156"/>
      <c r="H98" s="156"/>
      <c r="I98" s="156"/>
      <c r="J98" s="157">
        <f>J135</f>
        <v>0</v>
      </c>
      <c r="K98" s="154"/>
      <c r="L98" s="158"/>
    </row>
    <row r="99" spans="2:12" s="10" customFormat="1" ht="19.899999999999999" customHeight="1">
      <c r="B99" s="153"/>
      <c r="C99" s="154"/>
      <c r="D99" s="155" t="s">
        <v>114</v>
      </c>
      <c r="E99" s="156"/>
      <c r="F99" s="156"/>
      <c r="G99" s="156"/>
      <c r="H99" s="156"/>
      <c r="I99" s="156"/>
      <c r="J99" s="157">
        <f>J165</f>
        <v>0</v>
      </c>
      <c r="K99" s="154"/>
      <c r="L99" s="158"/>
    </row>
    <row r="100" spans="2:12" s="10" customFormat="1" ht="19.899999999999999" customHeight="1">
      <c r="B100" s="153"/>
      <c r="C100" s="154"/>
      <c r="D100" s="155" t="s">
        <v>115</v>
      </c>
      <c r="E100" s="156"/>
      <c r="F100" s="156"/>
      <c r="G100" s="156"/>
      <c r="H100" s="156"/>
      <c r="I100" s="156"/>
      <c r="J100" s="157">
        <f>J205</f>
        <v>0</v>
      </c>
      <c r="K100" s="154"/>
      <c r="L100" s="158"/>
    </row>
    <row r="101" spans="2:12" s="10" customFormat="1" ht="19.899999999999999" customHeight="1">
      <c r="B101" s="153"/>
      <c r="C101" s="154"/>
      <c r="D101" s="155" t="s">
        <v>116</v>
      </c>
      <c r="E101" s="156"/>
      <c r="F101" s="156"/>
      <c r="G101" s="156"/>
      <c r="H101" s="156"/>
      <c r="I101" s="156"/>
      <c r="J101" s="157">
        <f>J252</f>
        <v>0</v>
      </c>
      <c r="K101" s="154"/>
      <c r="L101" s="158"/>
    </row>
    <row r="102" spans="2:12" s="10" customFormat="1" ht="19.899999999999999" customHeight="1">
      <c r="B102" s="153"/>
      <c r="C102" s="154"/>
      <c r="D102" s="155" t="s">
        <v>117</v>
      </c>
      <c r="E102" s="156"/>
      <c r="F102" s="156"/>
      <c r="G102" s="156"/>
      <c r="H102" s="156"/>
      <c r="I102" s="156"/>
      <c r="J102" s="157">
        <f>J258</f>
        <v>0</v>
      </c>
      <c r="K102" s="154"/>
      <c r="L102" s="158"/>
    </row>
    <row r="103" spans="2:12" s="9" customFormat="1" ht="24.95" customHeight="1">
      <c r="B103" s="147"/>
      <c r="C103" s="148"/>
      <c r="D103" s="149" t="s">
        <v>118</v>
      </c>
      <c r="E103" s="150"/>
      <c r="F103" s="150"/>
      <c r="G103" s="150"/>
      <c r="H103" s="150"/>
      <c r="I103" s="150"/>
      <c r="J103" s="151">
        <f>J260</f>
        <v>0</v>
      </c>
      <c r="K103" s="148"/>
      <c r="L103" s="152"/>
    </row>
    <row r="104" spans="2:12" s="10" customFormat="1" ht="19.899999999999999" customHeight="1">
      <c r="B104" s="153"/>
      <c r="C104" s="154"/>
      <c r="D104" s="155" t="s">
        <v>119</v>
      </c>
      <c r="E104" s="156"/>
      <c r="F104" s="156"/>
      <c r="G104" s="156"/>
      <c r="H104" s="156"/>
      <c r="I104" s="156"/>
      <c r="J104" s="157">
        <f>J261</f>
        <v>0</v>
      </c>
      <c r="K104" s="154"/>
      <c r="L104" s="158"/>
    </row>
    <row r="105" spans="2:12" s="10" customFormat="1" ht="19.899999999999999" customHeight="1">
      <c r="B105" s="153"/>
      <c r="C105" s="154"/>
      <c r="D105" s="155" t="s">
        <v>120</v>
      </c>
      <c r="E105" s="156"/>
      <c r="F105" s="156"/>
      <c r="G105" s="156"/>
      <c r="H105" s="156"/>
      <c r="I105" s="156"/>
      <c r="J105" s="157">
        <f>J265</f>
        <v>0</v>
      </c>
      <c r="K105" s="154"/>
      <c r="L105" s="158"/>
    </row>
    <row r="106" spans="2:12" s="10" customFormat="1" ht="19.899999999999999" customHeight="1">
      <c r="B106" s="153"/>
      <c r="C106" s="154"/>
      <c r="D106" s="155" t="s">
        <v>121</v>
      </c>
      <c r="E106" s="156"/>
      <c r="F106" s="156"/>
      <c r="G106" s="156"/>
      <c r="H106" s="156"/>
      <c r="I106" s="156"/>
      <c r="J106" s="157">
        <f>J268</f>
        <v>0</v>
      </c>
      <c r="K106" s="154"/>
      <c r="L106" s="158"/>
    </row>
    <row r="107" spans="2:12" s="10" customFormat="1" ht="19.899999999999999" customHeight="1">
      <c r="B107" s="153"/>
      <c r="C107" s="154"/>
      <c r="D107" s="155" t="s">
        <v>516</v>
      </c>
      <c r="E107" s="156"/>
      <c r="F107" s="156"/>
      <c r="G107" s="156"/>
      <c r="H107" s="156"/>
      <c r="I107" s="156"/>
      <c r="J107" s="157">
        <f>J306</f>
        <v>0</v>
      </c>
      <c r="K107" s="154"/>
      <c r="L107" s="158"/>
    </row>
    <row r="108" spans="2:12" s="10" customFormat="1" ht="19.899999999999999" customHeight="1">
      <c r="B108" s="153"/>
      <c r="C108" s="154"/>
      <c r="D108" s="155" t="s">
        <v>517</v>
      </c>
      <c r="E108" s="156"/>
      <c r="F108" s="156"/>
      <c r="G108" s="156"/>
      <c r="H108" s="156"/>
      <c r="I108" s="156"/>
      <c r="J108" s="157">
        <f>J308</f>
        <v>0</v>
      </c>
      <c r="K108" s="154"/>
      <c r="L108" s="158"/>
    </row>
    <row r="109" spans="2:12" s="10" customFormat="1" ht="19.899999999999999" customHeight="1">
      <c r="B109" s="153"/>
      <c r="C109" s="154"/>
      <c r="D109" s="155" t="s">
        <v>122</v>
      </c>
      <c r="E109" s="156"/>
      <c r="F109" s="156"/>
      <c r="G109" s="156"/>
      <c r="H109" s="156"/>
      <c r="I109" s="156"/>
      <c r="J109" s="157">
        <f>J325</f>
        <v>0</v>
      </c>
      <c r="K109" s="154"/>
      <c r="L109" s="158"/>
    </row>
    <row r="110" spans="2:12" s="10" customFormat="1" ht="19.899999999999999" customHeight="1">
      <c r="B110" s="153"/>
      <c r="C110" s="154"/>
      <c r="D110" s="155" t="s">
        <v>123</v>
      </c>
      <c r="E110" s="156"/>
      <c r="F110" s="156"/>
      <c r="G110" s="156"/>
      <c r="H110" s="156"/>
      <c r="I110" s="156"/>
      <c r="J110" s="157">
        <f>J327</f>
        <v>0</v>
      </c>
      <c r="K110" s="154"/>
      <c r="L110" s="158"/>
    </row>
    <row r="111" spans="2:12" s="10" customFormat="1" ht="19.899999999999999" customHeight="1">
      <c r="B111" s="153"/>
      <c r="C111" s="154"/>
      <c r="D111" s="155" t="s">
        <v>518</v>
      </c>
      <c r="E111" s="156"/>
      <c r="F111" s="156"/>
      <c r="G111" s="156"/>
      <c r="H111" s="156"/>
      <c r="I111" s="156"/>
      <c r="J111" s="157">
        <f>J348</f>
        <v>0</v>
      </c>
      <c r="K111" s="154"/>
      <c r="L111" s="158"/>
    </row>
    <row r="112" spans="2:12" s="10" customFormat="1" ht="19.899999999999999" customHeight="1">
      <c r="B112" s="153"/>
      <c r="C112" s="154"/>
      <c r="D112" s="155" t="s">
        <v>124</v>
      </c>
      <c r="E112" s="156"/>
      <c r="F112" s="156"/>
      <c r="G112" s="156"/>
      <c r="H112" s="156"/>
      <c r="I112" s="156"/>
      <c r="J112" s="157">
        <f>J396</f>
        <v>0</v>
      </c>
      <c r="K112" s="154"/>
      <c r="L112" s="158"/>
    </row>
    <row r="113" spans="1:31" s="10" customFormat="1" ht="19.899999999999999" customHeight="1">
      <c r="B113" s="153"/>
      <c r="C113" s="154"/>
      <c r="D113" s="155" t="s">
        <v>125</v>
      </c>
      <c r="E113" s="156"/>
      <c r="F113" s="156"/>
      <c r="G113" s="156"/>
      <c r="H113" s="156"/>
      <c r="I113" s="156"/>
      <c r="J113" s="157">
        <f>J435</f>
        <v>0</v>
      </c>
      <c r="K113" s="154"/>
      <c r="L113" s="158"/>
    </row>
    <row r="114" spans="1:31" s="2" customFormat="1" ht="21.7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5" customHeight="1">
      <c r="A119" s="34"/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5" customHeight="1">
      <c r="A120" s="34"/>
      <c r="B120" s="35"/>
      <c r="C120" s="23" t="s">
        <v>126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16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6.25" customHeight="1">
      <c r="A123" s="34"/>
      <c r="B123" s="35"/>
      <c r="C123" s="36"/>
      <c r="D123" s="36"/>
      <c r="E123" s="309" t="str">
        <f>E7</f>
        <v>Stavební úpravy záchodků v objektu VOŠS a SŠS Vysoké Mýto v ul. Komenského 1-II</v>
      </c>
      <c r="F123" s="310"/>
      <c r="G123" s="310"/>
      <c r="H123" s="310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106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290" t="str">
        <f>E9</f>
        <v>004 - HYG. ZAŘ. 1.NP U TĚLOCVIČNY</v>
      </c>
      <c r="F125" s="308"/>
      <c r="G125" s="308"/>
      <c r="H125" s="308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20</v>
      </c>
      <c r="D127" s="36"/>
      <c r="E127" s="36"/>
      <c r="F127" s="27" t="str">
        <f>F12</f>
        <v>na poz. p.č. 230/1 a 232/3 v k.ú. Vysoké Mýto</v>
      </c>
      <c r="G127" s="36"/>
      <c r="H127" s="36"/>
      <c r="I127" s="29" t="s">
        <v>22</v>
      </c>
      <c r="J127" s="66" t="str">
        <f>IF(J12="","",J12)</f>
        <v>11. 11. 2022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2" customHeight="1">
      <c r="A129" s="34"/>
      <c r="B129" s="35"/>
      <c r="C129" s="29" t="s">
        <v>24</v>
      </c>
      <c r="D129" s="36"/>
      <c r="E129" s="36"/>
      <c r="F129" s="27" t="str">
        <f>E15</f>
        <v>VOŠ stavební a Střední škola stavební Vysové Mýto</v>
      </c>
      <c r="G129" s="36"/>
      <c r="H129" s="36"/>
      <c r="I129" s="29" t="s">
        <v>30</v>
      </c>
      <c r="J129" s="32" t="str">
        <f>E21</f>
        <v>Ing. David Karbulka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5.2" customHeight="1">
      <c r="A130" s="34"/>
      <c r="B130" s="35"/>
      <c r="C130" s="29" t="s">
        <v>28</v>
      </c>
      <c r="D130" s="36"/>
      <c r="E130" s="36"/>
      <c r="F130" s="27" t="str">
        <f>IF(E18="","",E18)</f>
        <v>Vyplň údaj</v>
      </c>
      <c r="G130" s="36"/>
      <c r="H130" s="36"/>
      <c r="I130" s="29" t="s">
        <v>33</v>
      </c>
      <c r="J130" s="32" t="str">
        <f>E24</f>
        <v xml:space="preserve"> 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0.3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11" customFormat="1" ht="29.25" customHeight="1">
      <c r="A132" s="159"/>
      <c r="B132" s="160"/>
      <c r="C132" s="161" t="s">
        <v>127</v>
      </c>
      <c r="D132" s="162" t="s">
        <v>61</v>
      </c>
      <c r="E132" s="162" t="s">
        <v>57</v>
      </c>
      <c r="F132" s="162" t="s">
        <v>58</v>
      </c>
      <c r="G132" s="162" t="s">
        <v>128</v>
      </c>
      <c r="H132" s="162" t="s">
        <v>129</v>
      </c>
      <c r="I132" s="162" t="s">
        <v>130</v>
      </c>
      <c r="J132" s="163" t="s">
        <v>110</v>
      </c>
      <c r="K132" s="164" t="s">
        <v>131</v>
      </c>
      <c r="L132" s="165"/>
      <c r="M132" s="75" t="s">
        <v>1</v>
      </c>
      <c r="N132" s="76" t="s">
        <v>40</v>
      </c>
      <c r="O132" s="76" t="s">
        <v>132</v>
      </c>
      <c r="P132" s="76" t="s">
        <v>133</v>
      </c>
      <c r="Q132" s="76" t="s">
        <v>134</v>
      </c>
      <c r="R132" s="76" t="s">
        <v>135</v>
      </c>
      <c r="S132" s="76" t="s">
        <v>136</v>
      </c>
      <c r="T132" s="77" t="s">
        <v>137</v>
      </c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</row>
    <row r="133" spans="1:65" s="2" customFormat="1" ht="22.9" customHeight="1">
      <c r="A133" s="34"/>
      <c r="B133" s="35"/>
      <c r="C133" s="82" t="s">
        <v>138</v>
      </c>
      <c r="D133" s="36"/>
      <c r="E133" s="36"/>
      <c r="F133" s="36"/>
      <c r="G133" s="36"/>
      <c r="H133" s="36"/>
      <c r="I133" s="36"/>
      <c r="J133" s="166">
        <f>BK133</f>
        <v>0</v>
      </c>
      <c r="K133" s="36"/>
      <c r="L133" s="39"/>
      <c r="M133" s="78"/>
      <c r="N133" s="167"/>
      <c r="O133" s="79"/>
      <c r="P133" s="168">
        <f>P134+P260</f>
        <v>0</v>
      </c>
      <c r="Q133" s="79"/>
      <c r="R133" s="168">
        <f>R134+R260</f>
        <v>12.831715680000002</v>
      </c>
      <c r="S133" s="79"/>
      <c r="T133" s="169">
        <f>T134+T260</f>
        <v>6.80678378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75</v>
      </c>
      <c r="AU133" s="17" t="s">
        <v>112</v>
      </c>
      <c r="BK133" s="170">
        <f>BK134+BK260</f>
        <v>0</v>
      </c>
    </row>
    <row r="134" spans="1:65" s="12" customFormat="1" ht="25.9" customHeight="1">
      <c r="B134" s="171"/>
      <c r="C134" s="172"/>
      <c r="D134" s="173" t="s">
        <v>75</v>
      </c>
      <c r="E134" s="174" t="s">
        <v>139</v>
      </c>
      <c r="F134" s="174" t="s">
        <v>140</v>
      </c>
      <c r="G134" s="172"/>
      <c r="H134" s="172"/>
      <c r="I134" s="175"/>
      <c r="J134" s="176">
        <f>BK134</f>
        <v>0</v>
      </c>
      <c r="K134" s="172"/>
      <c r="L134" s="177"/>
      <c r="M134" s="178"/>
      <c r="N134" s="179"/>
      <c r="O134" s="179"/>
      <c r="P134" s="180">
        <f>P135+P165+P205+P252+P258</f>
        <v>0</v>
      </c>
      <c r="Q134" s="179"/>
      <c r="R134" s="180">
        <f>R135+R165+R205+R252+R258</f>
        <v>8.2049663800000019</v>
      </c>
      <c r="S134" s="179"/>
      <c r="T134" s="181">
        <f>T135+T165+T205+T252+T258</f>
        <v>2.5802139999999998</v>
      </c>
      <c r="AR134" s="182" t="s">
        <v>84</v>
      </c>
      <c r="AT134" s="183" t="s">
        <v>75</v>
      </c>
      <c r="AU134" s="183" t="s">
        <v>76</v>
      </c>
      <c r="AY134" s="182" t="s">
        <v>141</v>
      </c>
      <c r="BK134" s="184">
        <f>BK135+BK165+BK205+BK252+BK258</f>
        <v>0</v>
      </c>
    </row>
    <row r="135" spans="1:65" s="12" customFormat="1" ht="22.9" customHeight="1">
      <c r="B135" s="171"/>
      <c r="C135" s="172"/>
      <c r="D135" s="173" t="s">
        <v>75</v>
      </c>
      <c r="E135" s="185" t="s">
        <v>156</v>
      </c>
      <c r="F135" s="185" t="s">
        <v>519</v>
      </c>
      <c r="G135" s="172"/>
      <c r="H135" s="172"/>
      <c r="I135" s="175"/>
      <c r="J135" s="186">
        <f>BK135</f>
        <v>0</v>
      </c>
      <c r="K135" s="172"/>
      <c r="L135" s="177"/>
      <c r="M135" s="178"/>
      <c r="N135" s="179"/>
      <c r="O135" s="179"/>
      <c r="P135" s="180">
        <f>SUM(P136:P164)</f>
        <v>0</v>
      </c>
      <c r="Q135" s="179"/>
      <c r="R135" s="180">
        <f>SUM(R136:R164)</f>
        <v>3.4046877800000006</v>
      </c>
      <c r="S135" s="179"/>
      <c r="T135" s="181">
        <f>SUM(T136:T164)</f>
        <v>0</v>
      </c>
      <c r="AR135" s="182" t="s">
        <v>84</v>
      </c>
      <c r="AT135" s="183" t="s">
        <v>75</v>
      </c>
      <c r="AU135" s="183" t="s">
        <v>84</v>
      </c>
      <c r="AY135" s="182" t="s">
        <v>141</v>
      </c>
      <c r="BK135" s="184">
        <f>SUM(BK136:BK164)</f>
        <v>0</v>
      </c>
    </row>
    <row r="136" spans="1:65" s="2" customFormat="1" ht="33" customHeight="1">
      <c r="A136" s="34"/>
      <c r="B136" s="35"/>
      <c r="C136" s="187" t="s">
        <v>84</v>
      </c>
      <c r="D136" s="187" t="s">
        <v>144</v>
      </c>
      <c r="E136" s="188" t="s">
        <v>976</v>
      </c>
      <c r="F136" s="189" t="s">
        <v>977</v>
      </c>
      <c r="G136" s="190" t="s">
        <v>837</v>
      </c>
      <c r="H136" s="191">
        <v>0.64800000000000002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41</v>
      </c>
      <c r="O136" s="71"/>
      <c r="P136" s="197">
        <f>O136*H136</f>
        <v>0</v>
      </c>
      <c r="Q136" s="197">
        <v>1.3271500000000001</v>
      </c>
      <c r="R136" s="197">
        <f>Q136*H136</f>
        <v>0.85999320000000001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148</v>
      </c>
      <c r="AT136" s="199" t="s">
        <v>144</v>
      </c>
      <c r="AU136" s="199" t="s">
        <v>86</v>
      </c>
      <c r="AY136" s="17" t="s">
        <v>141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84</v>
      </c>
      <c r="BK136" s="200">
        <f>ROUND(I136*H136,2)</f>
        <v>0</v>
      </c>
      <c r="BL136" s="17" t="s">
        <v>148</v>
      </c>
      <c r="BM136" s="199" t="s">
        <v>978</v>
      </c>
    </row>
    <row r="137" spans="1:65" s="14" customFormat="1">
      <c r="B137" s="212"/>
      <c r="C137" s="213"/>
      <c r="D137" s="203" t="s">
        <v>153</v>
      </c>
      <c r="E137" s="214" t="s">
        <v>1</v>
      </c>
      <c r="F137" s="215" t="s">
        <v>979</v>
      </c>
      <c r="G137" s="213"/>
      <c r="H137" s="216">
        <v>0.32400000000000001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153</v>
      </c>
      <c r="AU137" s="222" t="s">
        <v>86</v>
      </c>
      <c r="AV137" s="14" t="s">
        <v>86</v>
      </c>
      <c r="AW137" s="14" t="s">
        <v>32</v>
      </c>
      <c r="AX137" s="14" t="s">
        <v>76</v>
      </c>
      <c r="AY137" s="222" t="s">
        <v>141</v>
      </c>
    </row>
    <row r="138" spans="1:65" s="14" customFormat="1">
      <c r="B138" s="212"/>
      <c r="C138" s="213"/>
      <c r="D138" s="203" t="s">
        <v>153</v>
      </c>
      <c r="E138" s="214" t="s">
        <v>1</v>
      </c>
      <c r="F138" s="215" t="s">
        <v>979</v>
      </c>
      <c r="G138" s="213"/>
      <c r="H138" s="216">
        <v>0.32400000000000001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153</v>
      </c>
      <c r="AU138" s="222" t="s">
        <v>86</v>
      </c>
      <c r="AV138" s="14" t="s">
        <v>86</v>
      </c>
      <c r="AW138" s="14" t="s">
        <v>32</v>
      </c>
      <c r="AX138" s="14" t="s">
        <v>76</v>
      </c>
      <c r="AY138" s="222" t="s">
        <v>141</v>
      </c>
    </row>
    <row r="139" spans="1:65" s="15" customFormat="1">
      <c r="B139" s="223"/>
      <c r="C139" s="224"/>
      <c r="D139" s="203" t="s">
        <v>153</v>
      </c>
      <c r="E139" s="225" t="s">
        <v>1</v>
      </c>
      <c r="F139" s="226" t="s">
        <v>212</v>
      </c>
      <c r="G139" s="224"/>
      <c r="H139" s="227">
        <v>0.64800000000000002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153</v>
      </c>
      <c r="AU139" s="233" t="s">
        <v>86</v>
      </c>
      <c r="AV139" s="15" t="s">
        <v>148</v>
      </c>
      <c r="AW139" s="15" t="s">
        <v>32</v>
      </c>
      <c r="AX139" s="15" t="s">
        <v>84</v>
      </c>
      <c r="AY139" s="233" t="s">
        <v>141</v>
      </c>
    </row>
    <row r="140" spans="1:65" s="2" customFormat="1" ht="33" customHeight="1">
      <c r="A140" s="34"/>
      <c r="B140" s="35"/>
      <c r="C140" s="187" t="s">
        <v>86</v>
      </c>
      <c r="D140" s="187" t="s">
        <v>144</v>
      </c>
      <c r="E140" s="188" t="s">
        <v>980</v>
      </c>
      <c r="F140" s="189" t="s">
        <v>981</v>
      </c>
      <c r="G140" s="190" t="s">
        <v>837</v>
      </c>
      <c r="H140" s="191">
        <v>1.155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41</v>
      </c>
      <c r="O140" s="71"/>
      <c r="P140" s="197">
        <f>O140*H140</f>
        <v>0</v>
      </c>
      <c r="Q140" s="197">
        <v>1.3271500000000001</v>
      </c>
      <c r="R140" s="197">
        <f>Q140*H140</f>
        <v>1.5328582500000001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148</v>
      </c>
      <c r="AT140" s="199" t="s">
        <v>144</v>
      </c>
      <c r="AU140" s="199" t="s">
        <v>86</v>
      </c>
      <c r="AY140" s="17" t="s">
        <v>141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84</v>
      </c>
      <c r="BK140" s="200">
        <f>ROUND(I140*H140,2)</f>
        <v>0</v>
      </c>
      <c r="BL140" s="17" t="s">
        <v>148</v>
      </c>
      <c r="BM140" s="199" t="s">
        <v>982</v>
      </c>
    </row>
    <row r="141" spans="1:65" s="14" customFormat="1">
      <c r="B141" s="212"/>
      <c r="C141" s="213"/>
      <c r="D141" s="203" t="s">
        <v>153</v>
      </c>
      <c r="E141" s="214" t="s">
        <v>1</v>
      </c>
      <c r="F141" s="215" t="s">
        <v>983</v>
      </c>
      <c r="G141" s="213"/>
      <c r="H141" s="216">
        <v>0.57599999999999996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153</v>
      </c>
      <c r="AU141" s="222" t="s">
        <v>86</v>
      </c>
      <c r="AV141" s="14" t="s">
        <v>86</v>
      </c>
      <c r="AW141" s="14" t="s">
        <v>32</v>
      </c>
      <c r="AX141" s="14" t="s">
        <v>76</v>
      </c>
      <c r="AY141" s="222" t="s">
        <v>141</v>
      </c>
    </row>
    <row r="142" spans="1:65" s="14" customFormat="1">
      <c r="B142" s="212"/>
      <c r="C142" s="213"/>
      <c r="D142" s="203" t="s">
        <v>153</v>
      </c>
      <c r="E142" s="214" t="s">
        <v>1</v>
      </c>
      <c r="F142" s="215" t="s">
        <v>984</v>
      </c>
      <c r="G142" s="213"/>
      <c r="H142" s="216">
        <v>0.57899999999999996</v>
      </c>
      <c r="I142" s="217"/>
      <c r="J142" s="213"/>
      <c r="K142" s="213"/>
      <c r="L142" s="218"/>
      <c r="M142" s="219"/>
      <c r="N142" s="220"/>
      <c r="O142" s="220"/>
      <c r="P142" s="220"/>
      <c r="Q142" s="220"/>
      <c r="R142" s="220"/>
      <c r="S142" s="220"/>
      <c r="T142" s="221"/>
      <c r="AT142" s="222" t="s">
        <v>153</v>
      </c>
      <c r="AU142" s="222" t="s">
        <v>86</v>
      </c>
      <c r="AV142" s="14" t="s">
        <v>86</v>
      </c>
      <c r="AW142" s="14" t="s">
        <v>32</v>
      </c>
      <c r="AX142" s="14" t="s">
        <v>76</v>
      </c>
      <c r="AY142" s="222" t="s">
        <v>141</v>
      </c>
    </row>
    <row r="143" spans="1:65" s="15" customFormat="1">
      <c r="B143" s="223"/>
      <c r="C143" s="224"/>
      <c r="D143" s="203" t="s">
        <v>153</v>
      </c>
      <c r="E143" s="225" t="s">
        <v>1</v>
      </c>
      <c r="F143" s="226" t="s">
        <v>212</v>
      </c>
      <c r="G143" s="224"/>
      <c r="H143" s="227">
        <v>1.155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153</v>
      </c>
      <c r="AU143" s="233" t="s">
        <v>86</v>
      </c>
      <c r="AV143" s="15" t="s">
        <v>148</v>
      </c>
      <c r="AW143" s="15" t="s">
        <v>32</v>
      </c>
      <c r="AX143" s="15" t="s">
        <v>84</v>
      </c>
      <c r="AY143" s="233" t="s">
        <v>141</v>
      </c>
    </row>
    <row r="144" spans="1:65" s="2" customFormat="1" ht="16.5" customHeight="1">
      <c r="A144" s="34"/>
      <c r="B144" s="35"/>
      <c r="C144" s="187" t="s">
        <v>156</v>
      </c>
      <c r="D144" s="187" t="s">
        <v>144</v>
      </c>
      <c r="E144" s="188" t="s">
        <v>985</v>
      </c>
      <c r="F144" s="189" t="s">
        <v>986</v>
      </c>
      <c r="G144" s="190" t="s">
        <v>837</v>
      </c>
      <c r="H144" s="191">
        <v>4.8000000000000001E-2</v>
      </c>
      <c r="I144" s="192"/>
      <c r="J144" s="193">
        <f>ROUND(I144*H144,2)</f>
        <v>0</v>
      </c>
      <c r="K144" s="194"/>
      <c r="L144" s="39"/>
      <c r="M144" s="195" t="s">
        <v>1</v>
      </c>
      <c r="N144" s="196" t="s">
        <v>41</v>
      </c>
      <c r="O144" s="71"/>
      <c r="P144" s="197">
        <f>O144*H144</f>
        <v>0</v>
      </c>
      <c r="Q144" s="197">
        <v>1.94302</v>
      </c>
      <c r="R144" s="197">
        <f>Q144*H144</f>
        <v>9.3264959999999994E-2</v>
      </c>
      <c r="S144" s="197">
        <v>0</v>
      </c>
      <c r="T144" s="19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148</v>
      </c>
      <c r="AT144" s="199" t="s">
        <v>144</v>
      </c>
      <c r="AU144" s="199" t="s">
        <v>86</v>
      </c>
      <c r="AY144" s="17" t="s">
        <v>141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84</v>
      </c>
      <c r="BK144" s="200">
        <f>ROUND(I144*H144,2)</f>
        <v>0</v>
      </c>
      <c r="BL144" s="17" t="s">
        <v>148</v>
      </c>
      <c r="BM144" s="199" t="s">
        <v>987</v>
      </c>
    </row>
    <row r="145" spans="1:65" s="13" customFormat="1">
      <c r="B145" s="201"/>
      <c r="C145" s="202"/>
      <c r="D145" s="203" t="s">
        <v>153</v>
      </c>
      <c r="E145" s="204" t="s">
        <v>1</v>
      </c>
      <c r="F145" s="205" t="s">
        <v>988</v>
      </c>
      <c r="G145" s="202"/>
      <c r="H145" s="204" t="s">
        <v>1</v>
      </c>
      <c r="I145" s="206"/>
      <c r="J145" s="202"/>
      <c r="K145" s="202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153</v>
      </c>
      <c r="AU145" s="211" t="s">
        <v>86</v>
      </c>
      <c r="AV145" s="13" t="s">
        <v>84</v>
      </c>
      <c r="AW145" s="13" t="s">
        <v>32</v>
      </c>
      <c r="AX145" s="13" t="s">
        <v>76</v>
      </c>
      <c r="AY145" s="211" t="s">
        <v>141</v>
      </c>
    </row>
    <row r="146" spans="1:65" s="14" customFormat="1">
      <c r="B146" s="212"/>
      <c r="C146" s="213"/>
      <c r="D146" s="203" t="s">
        <v>153</v>
      </c>
      <c r="E146" s="214" t="s">
        <v>1</v>
      </c>
      <c r="F146" s="215" t="s">
        <v>989</v>
      </c>
      <c r="G146" s="213"/>
      <c r="H146" s="216">
        <v>4.8000000000000001E-2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153</v>
      </c>
      <c r="AU146" s="222" t="s">
        <v>86</v>
      </c>
      <c r="AV146" s="14" t="s">
        <v>86</v>
      </c>
      <c r="AW146" s="14" t="s">
        <v>32</v>
      </c>
      <c r="AX146" s="14" t="s">
        <v>84</v>
      </c>
      <c r="AY146" s="222" t="s">
        <v>141</v>
      </c>
    </row>
    <row r="147" spans="1:65" s="2" customFormat="1" ht="24.2" customHeight="1">
      <c r="A147" s="34"/>
      <c r="B147" s="35"/>
      <c r="C147" s="187" t="s">
        <v>148</v>
      </c>
      <c r="D147" s="187" t="s">
        <v>144</v>
      </c>
      <c r="E147" s="188" t="s">
        <v>520</v>
      </c>
      <c r="F147" s="189" t="s">
        <v>521</v>
      </c>
      <c r="G147" s="190" t="s">
        <v>147</v>
      </c>
      <c r="H147" s="191">
        <v>14.593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41</v>
      </c>
      <c r="O147" s="71"/>
      <c r="P147" s="197">
        <f>O147*H147</f>
        <v>0</v>
      </c>
      <c r="Q147" s="197">
        <v>5.8970000000000002E-2</v>
      </c>
      <c r="R147" s="197">
        <f>Q147*H147</f>
        <v>0.86054921000000006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148</v>
      </c>
      <c r="AT147" s="199" t="s">
        <v>144</v>
      </c>
      <c r="AU147" s="199" t="s">
        <v>86</v>
      </c>
      <c r="AY147" s="17" t="s">
        <v>141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84</v>
      </c>
      <c r="BK147" s="200">
        <f>ROUND(I147*H147,2)</f>
        <v>0</v>
      </c>
      <c r="BL147" s="17" t="s">
        <v>148</v>
      </c>
      <c r="BM147" s="199" t="s">
        <v>990</v>
      </c>
    </row>
    <row r="148" spans="1:65" s="13" customFormat="1">
      <c r="B148" s="201"/>
      <c r="C148" s="202"/>
      <c r="D148" s="203" t="s">
        <v>153</v>
      </c>
      <c r="E148" s="204" t="s">
        <v>1</v>
      </c>
      <c r="F148" s="205" t="s">
        <v>791</v>
      </c>
      <c r="G148" s="202"/>
      <c r="H148" s="204" t="s">
        <v>1</v>
      </c>
      <c r="I148" s="206"/>
      <c r="J148" s="202"/>
      <c r="K148" s="202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153</v>
      </c>
      <c r="AU148" s="211" t="s">
        <v>86</v>
      </c>
      <c r="AV148" s="13" t="s">
        <v>84</v>
      </c>
      <c r="AW148" s="13" t="s">
        <v>32</v>
      </c>
      <c r="AX148" s="13" t="s">
        <v>76</v>
      </c>
      <c r="AY148" s="211" t="s">
        <v>141</v>
      </c>
    </row>
    <row r="149" spans="1:65" s="14" customFormat="1">
      <c r="B149" s="212"/>
      <c r="C149" s="213"/>
      <c r="D149" s="203" t="s">
        <v>153</v>
      </c>
      <c r="E149" s="214" t="s">
        <v>1</v>
      </c>
      <c r="F149" s="215" t="s">
        <v>991</v>
      </c>
      <c r="G149" s="213"/>
      <c r="H149" s="216">
        <v>5.13</v>
      </c>
      <c r="I149" s="217"/>
      <c r="J149" s="213"/>
      <c r="K149" s="213"/>
      <c r="L149" s="218"/>
      <c r="M149" s="219"/>
      <c r="N149" s="220"/>
      <c r="O149" s="220"/>
      <c r="P149" s="220"/>
      <c r="Q149" s="220"/>
      <c r="R149" s="220"/>
      <c r="S149" s="220"/>
      <c r="T149" s="221"/>
      <c r="AT149" s="222" t="s">
        <v>153</v>
      </c>
      <c r="AU149" s="222" t="s">
        <v>86</v>
      </c>
      <c r="AV149" s="14" t="s">
        <v>86</v>
      </c>
      <c r="AW149" s="14" t="s">
        <v>32</v>
      </c>
      <c r="AX149" s="14" t="s">
        <v>76</v>
      </c>
      <c r="AY149" s="222" t="s">
        <v>141</v>
      </c>
    </row>
    <row r="150" spans="1:65" s="13" customFormat="1">
      <c r="B150" s="201"/>
      <c r="C150" s="202"/>
      <c r="D150" s="203" t="s">
        <v>153</v>
      </c>
      <c r="E150" s="204" t="s">
        <v>1</v>
      </c>
      <c r="F150" s="205" t="s">
        <v>992</v>
      </c>
      <c r="G150" s="202"/>
      <c r="H150" s="204" t="s">
        <v>1</v>
      </c>
      <c r="I150" s="206"/>
      <c r="J150" s="202"/>
      <c r="K150" s="202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153</v>
      </c>
      <c r="AU150" s="211" t="s">
        <v>86</v>
      </c>
      <c r="AV150" s="13" t="s">
        <v>84</v>
      </c>
      <c r="AW150" s="13" t="s">
        <v>32</v>
      </c>
      <c r="AX150" s="13" t="s">
        <v>76</v>
      </c>
      <c r="AY150" s="211" t="s">
        <v>141</v>
      </c>
    </row>
    <row r="151" spans="1:65" s="14" customFormat="1">
      <c r="B151" s="212"/>
      <c r="C151" s="213"/>
      <c r="D151" s="203" t="s">
        <v>153</v>
      </c>
      <c r="E151" s="214" t="s">
        <v>1</v>
      </c>
      <c r="F151" s="215" t="s">
        <v>993</v>
      </c>
      <c r="G151" s="213"/>
      <c r="H151" s="216">
        <v>10.863</v>
      </c>
      <c r="I151" s="217"/>
      <c r="J151" s="213"/>
      <c r="K151" s="213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153</v>
      </c>
      <c r="AU151" s="222" t="s">
        <v>86</v>
      </c>
      <c r="AV151" s="14" t="s">
        <v>86</v>
      </c>
      <c r="AW151" s="14" t="s">
        <v>32</v>
      </c>
      <c r="AX151" s="14" t="s">
        <v>76</v>
      </c>
      <c r="AY151" s="222" t="s">
        <v>141</v>
      </c>
    </row>
    <row r="152" spans="1:65" s="14" customFormat="1">
      <c r="B152" s="212"/>
      <c r="C152" s="213"/>
      <c r="D152" s="203" t="s">
        <v>153</v>
      </c>
      <c r="E152" s="214" t="s">
        <v>1</v>
      </c>
      <c r="F152" s="215" t="s">
        <v>807</v>
      </c>
      <c r="G152" s="213"/>
      <c r="H152" s="216">
        <v>-1.4</v>
      </c>
      <c r="I152" s="217"/>
      <c r="J152" s="213"/>
      <c r="K152" s="213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153</v>
      </c>
      <c r="AU152" s="222" t="s">
        <v>86</v>
      </c>
      <c r="AV152" s="14" t="s">
        <v>86</v>
      </c>
      <c r="AW152" s="14" t="s">
        <v>32</v>
      </c>
      <c r="AX152" s="14" t="s">
        <v>76</v>
      </c>
      <c r="AY152" s="222" t="s">
        <v>141</v>
      </c>
    </row>
    <row r="153" spans="1:65" s="15" customFormat="1">
      <c r="B153" s="223"/>
      <c r="C153" s="224"/>
      <c r="D153" s="203" t="s">
        <v>153</v>
      </c>
      <c r="E153" s="225" t="s">
        <v>1</v>
      </c>
      <c r="F153" s="226" t="s">
        <v>212</v>
      </c>
      <c r="G153" s="224"/>
      <c r="H153" s="227">
        <v>14.593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153</v>
      </c>
      <c r="AU153" s="233" t="s">
        <v>86</v>
      </c>
      <c r="AV153" s="15" t="s">
        <v>148</v>
      </c>
      <c r="AW153" s="15" t="s">
        <v>32</v>
      </c>
      <c r="AX153" s="15" t="s">
        <v>84</v>
      </c>
      <c r="AY153" s="233" t="s">
        <v>141</v>
      </c>
    </row>
    <row r="154" spans="1:65" s="2" customFormat="1" ht="24.2" customHeight="1">
      <c r="A154" s="34"/>
      <c r="B154" s="35"/>
      <c r="C154" s="187" t="s">
        <v>165</v>
      </c>
      <c r="D154" s="187" t="s">
        <v>144</v>
      </c>
      <c r="E154" s="188" t="s">
        <v>994</v>
      </c>
      <c r="F154" s="189" t="s">
        <v>995</v>
      </c>
      <c r="G154" s="190" t="s">
        <v>185</v>
      </c>
      <c r="H154" s="191">
        <v>12.5</v>
      </c>
      <c r="I154" s="192"/>
      <c r="J154" s="193">
        <f>ROUND(I154*H154,2)</f>
        <v>0</v>
      </c>
      <c r="K154" s="194"/>
      <c r="L154" s="39"/>
      <c r="M154" s="195" t="s">
        <v>1</v>
      </c>
      <c r="N154" s="196" t="s">
        <v>41</v>
      </c>
      <c r="O154" s="71"/>
      <c r="P154" s="197">
        <f>O154*H154</f>
        <v>0</v>
      </c>
      <c r="Q154" s="197">
        <v>8.0000000000000007E-5</v>
      </c>
      <c r="R154" s="197">
        <f>Q154*H154</f>
        <v>1E-3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148</v>
      </c>
      <c r="AT154" s="199" t="s">
        <v>144</v>
      </c>
      <c r="AU154" s="199" t="s">
        <v>86</v>
      </c>
      <c r="AY154" s="17" t="s">
        <v>141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84</v>
      </c>
      <c r="BK154" s="200">
        <f>ROUND(I154*H154,2)</f>
        <v>0</v>
      </c>
      <c r="BL154" s="17" t="s">
        <v>148</v>
      </c>
      <c r="BM154" s="199" t="s">
        <v>996</v>
      </c>
    </row>
    <row r="155" spans="1:65" s="13" customFormat="1">
      <c r="B155" s="201"/>
      <c r="C155" s="202"/>
      <c r="D155" s="203" t="s">
        <v>153</v>
      </c>
      <c r="E155" s="204" t="s">
        <v>1</v>
      </c>
      <c r="F155" s="205" t="s">
        <v>791</v>
      </c>
      <c r="G155" s="202"/>
      <c r="H155" s="204" t="s">
        <v>1</v>
      </c>
      <c r="I155" s="206"/>
      <c r="J155" s="202"/>
      <c r="K155" s="202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153</v>
      </c>
      <c r="AU155" s="211" t="s">
        <v>86</v>
      </c>
      <c r="AV155" s="13" t="s">
        <v>84</v>
      </c>
      <c r="AW155" s="13" t="s">
        <v>32</v>
      </c>
      <c r="AX155" s="13" t="s">
        <v>76</v>
      </c>
      <c r="AY155" s="211" t="s">
        <v>141</v>
      </c>
    </row>
    <row r="156" spans="1:65" s="14" customFormat="1">
      <c r="B156" s="212"/>
      <c r="C156" s="213"/>
      <c r="D156" s="203" t="s">
        <v>153</v>
      </c>
      <c r="E156" s="214" t="s">
        <v>1</v>
      </c>
      <c r="F156" s="215" t="s">
        <v>997</v>
      </c>
      <c r="G156" s="213"/>
      <c r="H156" s="216">
        <v>8.5500000000000007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153</v>
      </c>
      <c r="AU156" s="222" t="s">
        <v>86</v>
      </c>
      <c r="AV156" s="14" t="s">
        <v>86</v>
      </c>
      <c r="AW156" s="14" t="s">
        <v>32</v>
      </c>
      <c r="AX156" s="14" t="s">
        <v>76</v>
      </c>
      <c r="AY156" s="222" t="s">
        <v>141</v>
      </c>
    </row>
    <row r="157" spans="1:65" s="13" customFormat="1">
      <c r="B157" s="201"/>
      <c r="C157" s="202"/>
      <c r="D157" s="203" t="s">
        <v>153</v>
      </c>
      <c r="E157" s="204" t="s">
        <v>1</v>
      </c>
      <c r="F157" s="205" t="s">
        <v>992</v>
      </c>
      <c r="G157" s="202"/>
      <c r="H157" s="204" t="s">
        <v>1</v>
      </c>
      <c r="I157" s="206"/>
      <c r="J157" s="202"/>
      <c r="K157" s="202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153</v>
      </c>
      <c r="AU157" s="211" t="s">
        <v>86</v>
      </c>
      <c r="AV157" s="13" t="s">
        <v>84</v>
      </c>
      <c r="AW157" s="13" t="s">
        <v>32</v>
      </c>
      <c r="AX157" s="13" t="s">
        <v>76</v>
      </c>
      <c r="AY157" s="211" t="s">
        <v>141</v>
      </c>
    </row>
    <row r="158" spans="1:65" s="14" customFormat="1">
      <c r="B158" s="212"/>
      <c r="C158" s="213"/>
      <c r="D158" s="203" t="s">
        <v>153</v>
      </c>
      <c r="E158" s="214" t="s">
        <v>1</v>
      </c>
      <c r="F158" s="215" t="s">
        <v>998</v>
      </c>
      <c r="G158" s="213"/>
      <c r="H158" s="216">
        <v>3.95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153</v>
      </c>
      <c r="AU158" s="222" t="s">
        <v>86</v>
      </c>
      <c r="AV158" s="14" t="s">
        <v>86</v>
      </c>
      <c r="AW158" s="14" t="s">
        <v>32</v>
      </c>
      <c r="AX158" s="14" t="s">
        <v>76</v>
      </c>
      <c r="AY158" s="222" t="s">
        <v>141</v>
      </c>
    </row>
    <row r="159" spans="1:65" s="15" customFormat="1">
      <c r="B159" s="223"/>
      <c r="C159" s="224"/>
      <c r="D159" s="203" t="s">
        <v>153</v>
      </c>
      <c r="E159" s="225" t="s">
        <v>1</v>
      </c>
      <c r="F159" s="226" t="s">
        <v>212</v>
      </c>
      <c r="G159" s="224"/>
      <c r="H159" s="227">
        <v>12.5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AT159" s="233" t="s">
        <v>153</v>
      </c>
      <c r="AU159" s="233" t="s">
        <v>86</v>
      </c>
      <c r="AV159" s="15" t="s">
        <v>148</v>
      </c>
      <c r="AW159" s="15" t="s">
        <v>32</v>
      </c>
      <c r="AX159" s="15" t="s">
        <v>84</v>
      </c>
      <c r="AY159" s="233" t="s">
        <v>141</v>
      </c>
    </row>
    <row r="160" spans="1:65" s="2" customFormat="1" ht="24.2" customHeight="1">
      <c r="A160" s="34"/>
      <c r="B160" s="35"/>
      <c r="C160" s="187" t="s">
        <v>142</v>
      </c>
      <c r="D160" s="187" t="s">
        <v>144</v>
      </c>
      <c r="E160" s="188" t="s">
        <v>999</v>
      </c>
      <c r="F160" s="189" t="s">
        <v>1000</v>
      </c>
      <c r="G160" s="190" t="s">
        <v>185</v>
      </c>
      <c r="H160" s="191">
        <v>11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41</v>
      </c>
      <c r="O160" s="71"/>
      <c r="P160" s="197">
        <f>O160*H160</f>
        <v>0</v>
      </c>
      <c r="Q160" s="197">
        <v>1.2999999999999999E-4</v>
      </c>
      <c r="R160" s="197">
        <f>Q160*H160</f>
        <v>1.4299999999999998E-3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148</v>
      </c>
      <c r="AT160" s="199" t="s">
        <v>144</v>
      </c>
      <c r="AU160" s="199" t="s">
        <v>86</v>
      </c>
      <c r="AY160" s="17" t="s">
        <v>141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84</v>
      </c>
      <c r="BK160" s="200">
        <f>ROUND(I160*H160,2)</f>
        <v>0</v>
      </c>
      <c r="BL160" s="17" t="s">
        <v>148</v>
      </c>
      <c r="BM160" s="199" t="s">
        <v>1001</v>
      </c>
    </row>
    <row r="161" spans="1:65" s="14" customFormat="1">
      <c r="B161" s="212"/>
      <c r="C161" s="213"/>
      <c r="D161" s="203" t="s">
        <v>153</v>
      </c>
      <c r="E161" s="214" t="s">
        <v>1</v>
      </c>
      <c r="F161" s="215" t="s">
        <v>1002</v>
      </c>
      <c r="G161" s="213"/>
      <c r="H161" s="216">
        <v>11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153</v>
      </c>
      <c r="AU161" s="222" t="s">
        <v>86</v>
      </c>
      <c r="AV161" s="14" t="s">
        <v>86</v>
      </c>
      <c r="AW161" s="14" t="s">
        <v>32</v>
      </c>
      <c r="AX161" s="14" t="s">
        <v>84</v>
      </c>
      <c r="AY161" s="222" t="s">
        <v>141</v>
      </c>
    </row>
    <row r="162" spans="1:65" s="2" customFormat="1" ht="24.2" customHeight="1">
      <c r="A162" s="34"/>
      <c r="B162" s="35"/>
      <c r="C162" s="187" t="s">
        <v>173</v>
      </c>
      <c r="D162" s="187" t="s">
        <v>144</v>
      </c>
      <c r="E162" s="188" t="s">
        <v>1003</v>
      </c>
      <c r="F162" s="189" t="s">
        <v>1004</v>
      </c>
      <c r="G162" s="190" t="s">
        <v>147</v>
      </c>
      <c r="H162" s="191">
        <v>0.312</v>
      </c>
      <c r="I162" s="192"/>
      <c r="J162" s="193">
        <f>ROUND(I162*H162,2)</f>
        <v>0</v>
      </c>
      <c r="K162" s="194"/>
      <c r="L162" s="39"/>
      <c r="M162" s="195" t="s">
        <v>1</v>
      </c>
      <c r="N162" s="196" t="s">
        <v>41</v>
      </c>
      <c r="O162" s="71"/>
      <c r="P162" s="197">
        <f>O162*H162</f>
        <v>0</v>
      </c>
      <c r="Q162" s="197">
        <v>0.17818000000000001</v>
      </c>
      <c r="R162" s="197">
        <f>Q162*H162</f>
        <v>5.5592160000000002E-2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148</v>
      </c>
      <c r="AT162" s="199" t="s">
        <v>144</v>
      </c>
      <c r="AU162" s="199" t="s">
        <v>86</v>
      </c>
      <c r="AY162" s="17" t="s">
        <v>141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84</v>
      </c>
      <c r="BK162" s="200">
        <f>ROUND(I162*H162,2)</f>
        <v>0</v>
      </c>
      <c r="BL162" s="17" t="s">
        <v>148</v>
      </c>
      <c r="BM162" s="199" t="s">
        <v>1005</v>
      </c>
    </row>
    <row r="163" spans="1:65" s="13" customFormat="1">
      <c r="B163" s="201"/>
      <c r="C163" s="202"/>
      <c r="D163" s="203" t="s">
        <v>153</v>
      </c>
      <c r="E163" s="204" t="s">
        <v>1</v>
      </c>
      <c r="F163" s="205" t="s">
        <v>1006</v>
      </c>
      <c r="G163" s="202"/>
      <c r="H163" s="204" t="s">
        <v>1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153</v>
      </c>
      <c r="AU163" s="211" t="s">
        <v>86</v>
      </c>
      <c r="AV163" s="13" t="s">
        <v>84</v>
      </c>
      <c r="AW163" s="13" t="s">
        <v>32</v>
      </c>
      <c r="AX163" s="13" t="s">
        <v>76</v>
      </c>
      <c r="AY163" s="211" t="s">
        <v>141</v>
      </c>
    </row>
    <row r="164" spans="1:65" s="14" customFormat="1">
      <c r="B164" s="212"/>
      <c r="C164" s="213"/>
      <c r="D164" s="203" t="s">
        <v>153</v>
      </c>
      <c r="E164" s="214" t="s">
        <v>1</v>
      </c>
      <c r="F164" s="215" t="s">
        <v>1007</v>
      </c>
      <c r="G164" s="213"/>
      <c r="H164" s="216">
        <v>0.312</v>
      </c>
      <c r="I164" s="217"/>
      <c r="J164" s="213"/>
      <c r="K164" s="213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153</v>
      </c>
      <c r="AU164" s="222" t="s">
        <v>86</v>
      </c>
      <c r="AV164" s="14" t="s">
        <v>86</v>
      </c>
      <c r="AW164" s="14" t="s">
        <v>32</v>
      </c>
      <c r="AX164" s="14" t="s">
        <v>84</v>
      </c>
      <c r="AY164" s="222" t="s">
        <v>141</v>
      </c>
    </row>
    <row r="165" spans="1:65" s="12" customFormat="1" ht="22.9" customHeight="1">
      <c r="B165" s="171"/>
      <c r="C165" s="172"/>
      <c r="D165" s="173" t="s">
        <v>75</v>
      </c>
      <c r="E165" s="185" t="s">
        <v>142</v>
      </c>
      <c r="F165" s="185" t="s">
        <v>143</v>
      </c>
      <c r="G165" s="172"/>
      <c r="H165" s="172"/>
      <c r="I165" s="175"/>
      <c r="J165" s="186">
        <f>BK165</f>
        <v>0</v>
      </c>
      <c r="K165" s="172"/>
      <c r="L165" s="177"/>
      <c r="M165" s="178"/>
      <c r="N165" s="179"/>
      <c r="O165" s="179"/>
      <c r="P165" s="180">
        <f>SUM(P166:P204)</f>
        <v>0</v>
      </c>
      <c r="Q165" s="179"/>
      <c r="R165" s="180">
        <f>SUM(R166:R204)</f>
        <v>4.7898330000000007</v>
      </c>
      <c r="S165" s="179"/>
      <c r="T165" s="181">
        <f>SUM(T166:T204)</f>
        <v>0</v>
      </c>
      <c r="AR165" s="182" t="s">
        <v>84</v>
      </c>
      <c r="AT165" s="183" t="s">
        <v>75</v>
      </c>
      <c r="AU165" s="183" t="s">
        <v>84</v>
      </c>
      <c r="AY165" s="182" t="s">
        <v>141</v>
      </c>
      <c r="BK165" s="184">
        <f>SUM(BK166:BK204)</f>
        <v>0</v>
      </c>
    </row>
    <row r="166" spans="1:65" s="2" customFormat="1" ht="16.5" customHeight="1">
      <c r="A166" s="34"/>
      <c r="B166" s="35"/>
      <c r="C166" s="187" t="s">
        <v>177</v>
      </c>
      <c r="D166" s="187" t="s">
        <v>144</v>
      </c>
      <c r="E166" s="188" t="s">
        <v>150</v>
      </c>
      <c r="F166" s="189" t="s">
        <v>151</v>
      </c>
      <c r="G166" s="190" t="s">
        <v>147</v>
      </c>
      <c r="H166" s="191">
        <v>109.36</v>
      </c>
      <c r="I166" s="192"/>
      <c r="J166" s="193">
        <f>ROUND(I166*H166,2)</f>
        <v>0</v>
      </c>
      <c r="K166" s="194"/>
      <c r="L166" s="39"/>
      <c r="M166" s="195" t="s">
        <v>1</v>
      </c>
      <c r="N166" s="196" t="s">
        <v>41</v>
      </c>
      <c r="O166" s="71"/>
      <c r="P166" s="197">
        <f>O166*H166</f>
        <v>0</v>
      </c>
      <c r="Q166" s="197">
        <v>6.4999999999999997E-3</v>
      </c>
      <c r="R166" s="197">
        <f>Q166*H166</f>
        <v>0.71083999999999992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148</v>
      </c>
      <c r="AT166" s="199" t="s">
        <v>144</v>
      </c>
      <c r="AU166" s="199" t="s">
        <v>86</v>
      </c>
      <c r="AY166" s="17" t="s">
        <v>141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84</v>
      </c>
      <c r="BK166" s="200">
        <f>ROUND(I166*H166,2)</f>
        <v>0</v>
      </c>
      <c r="BL166" s="17" t="s">
        <v>148</v>
      </c>
      <c r="BM166" s="199" t="s">
        <v>1008</v>
      </c>
    </row>
    <row r="167" spans="1:65" s="13" customFormat="1">
      <c r="B167" s="201"/>
      <c r="C167" s="202"/>
      <c r="D167" s="203" t="s">
        <v>153</v>
      </c>
      <c r="E167" s="204" t="s">
        <v>1</v>
      </c>
      <c r="F167" s="205" t="s">
        <v>1009</v>
      </c>
      <c r="G167" s="202"/>
      <c r="H167" s="204" t="s">
        <v>1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153</v>
      </c>
      <c r="AU167" s="211" t="s">
        <v>86</v>
      </c>
      <c r="AV167" s="13" t="s">
        <v>84</v>
      </c>
      <c r="AW167" s="13" t="s">
        <v>32</v>
      </c>
      <c r="AX167" s="13" t="s">
        <v>76</v>
      </c>
      <c r="AY167" s="211" t="s">
        <v>141</v>
      </c>
    </row>
    <row r="168" spans="1:65" s="14" customFormat="1">
      <c r="B168" s="212"/>
      <c r="C168" s="213"/>
      <c r="D168" s="203" t="s">
        <v>153</v>
      </c>
      <c r="E168" s="214" t="s">
        <v>1</v>
      </c>
      <c r="F168" s="215" t="s">
        <v>1010</v>
      </c>
      <c r="G168" s="213"/>
      <c r="H168" s="216">
        <v>98.4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153</v>
      </c>
      <c r="AU168" s="222" t="s">
        <v>86</v>
      </c>
      <c r="AV168" s="14" t="s">
        <v>86</v>
      </c>
      <c r="AW168" s="14" t="s">
        <v>32</v>
      </c>
      <c r="AX168" s="14" t="s">
        <v>76</v>
      </c>
      <c r="AY168" s="222" t="s">
        <v>141</v>
      </c>
    </row>
    <row r="169" spans="1:65" s="13" customFormat="1">
      <c r="B169" s="201"/>
      <c r="C169" s="202"/>
      <c r="D169" s="203" t="s">
        <v>153</v>
      </c>
      <c r="E169" s="204" t="s">
        <v>1</v>
      </c>
      <c r="F169" s="205" t="s">
        <v>1011</v>
      </c>
      <c r="G169" s="202"/>
      <c r="H169" s="204" t="s">
        <v>1</v>
      </c>
      <c r="I169" s="206"/>
      <c r="J169" s="202"/>
      <c r="K169" s="202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153</v>
      </c>
      <c r="AU169" s="211" t="s">
        <v>86</v>
      </c>
      <c r="AV169" s="13" t="s">
        <v>84</v>
      </c>
      <c r="AW169" s="13" t="s">
        <v>32</v>
      </c>
      <c r="AX169" s="13" t="s">
        <v>76</v>
      </c>
      <c r="AY169" s="211" t="s">
        <v>141</v>
      </c>
    </row>
    <row r="170" spans="1:65" s="14" customFormat="1">
      <c r="B170" s="212"/>
      <c r="C170" s="213"/>
      <c r="D170" s="203" t="s">
        <v>153</v>
      </c>
      <c r="E170" s="214" t="s">
        <v>1</v>
      </c>
      <c r="F170" s="215" t="s">
        <v>1012</v>
      </c>
      <c r="G170" s="213"/>
      <c r="H170" s="216">
        <v>1.44</v>
      </c>
      <c r="I170" s="217"/>
      <c r="J170" s="213"/>
      <c r="K170" s="213"/>
      <c r="L170" s="218"/>
      <c r="M170" s="219"/>
      <c r="N170" s="220"/>
      <c r="O170" s="220"/>
      <c r="P170" s="220"/>
      <c r="Q170" s="220"/>
      <c r="R170" s="220"/>
      <c r="S170" s="220"/>
      <c r="T170" s="221"/>
      <c r="AT170" s="222" t="s">
        <v>153</v>
      </c>
      <c r="AU170" s="222" t="s">
        <v>86</v>
      </c>
      <c r="AV170" s="14" t="s">
        <v>86</v>
      </c>
      <c r="AW170" s="14" t="s">
        <v>32</v>
      </c>
      <c r="AX170" s="14" t="s">
        <v>76</v>
      </c>
      <c r="AY170" s="222" t="s">
        <v>141</v>
      </c>
    </row>
    <row r="171" spans="1:65" s="14" customFormat="1">
      <c r="B171" s="212"/>
      <c r="C171" s="213"/>
      <c r="D171" s="203" t="s">
        <v>153</v>
      </c>
      <c r="E171" s="214" t="s">
        <v>1</v>
      </c>
      <c r="F171" s="215" t="s">
        <v>1013</v>
      </c>
      <c r="G171" s="213"/>
      <c r="H171" s="216">
        <v>1.62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153</v>
      </c>
      <c r="AU171" s="222" t="s">
        <v>86</v>
      </c>
      <c r="AV171" s="14" t="s">
        <v>86</v>
      </c>
      <c r="AW171" s="14" t="s">
        <v>32</v>
      </c>
      <c r="AX171" s="14" t="s">
        <v>76</v>
      </c>
      <c r="AY171" s="222" t="s">
        <v>141</v>
      </c>
    </row>
    <row r="172" spans="1:65" s="13" customFormat="1">
      <c r="B172" s="201"/>
      <c r="C172" s="202"/>
      <c r="D172" s="203" t="s">
        <v>153</v>
      </c>
      <c r="E172" s="204" t="s">
        <v>1</v>
      </c>
      <c r="F172" s="205" t="s">
        <v>1014</v>
      </c>
      <c r="G172" s="202"/>
      <c r="H172" s="204" t="s">
        <v>1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153</v>
      </c>
      <c r="AU172" s="211" t="s">
        <v>86</v>
      </c>
      <c r="AV172" s="13" t="s">
        <v>84</v>
      </c>
      <c r="AW172" s="13" t="s">
        <v>32</v>
      </c>
      <c r="AX172" s="13" t="s">
        <v>76</v>
      </c>
      <c r="AY172" s="211" t="s">
        <v>141</v>
      </c>
    </row>
    <row r="173" spans="1:65" s="14" customFormat="1">
      <c r="B173" s="212"/>
      <c r="C173" s="213"/>
      <c r="D173" s="203" t="s">
        <v>153</v>
      </c>
      <c r="E173" s="214" t="s">
        <v>1</v>
      </c>
      <c r="F173" s="215" t="s">
        <v>1015</v>
      </c>
      <c r="G173" s="213"/>
      <c r="H173" s="216">
        <v>7.9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153</v>
      </c>
      <c r="AU173" s="222" t="s">
        <v>86</v>
      </c>
      <c r="AV173" s="14" t="s">
        <v>86</v>
      </c>
      <c r="AW173" s="14" t="s">
        <v>32</v>
      </c>
      <c r="AX173" s="14" t="s">
        <v>76</v>
      </c>
      <c r="AY173" s="222" t="s">
        <v>141</v>
      </c>
    </row>
    <row r="174" spans="1:65" s="15" customFormat="1">
      <c r="B174" s="223"/>
      <c r="C174" s="224"/>
      <c r="D174" s="203" t="s">
        <v>153</v>
      </c>
      <c r="E174" s="225" t="s">
        <v>1</v>
      </c>
      <c r="F174" s="226" t="s">
        <v>212</v>
      </c>
      <c r="G174" s="224"/>
      <c r="H174" s="227">
        <v>109.36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153</v>
      </c>
      <c r="AU174" s="233" t="s">
        <v>86</v>
      </c>
      <c r="AV174" s="15" t="s">
        <v>148</v>
      </c>
      <c r="AW174" s="15" t="s">
        <v>32</v>
      </c>
      <c r="AX174" s="15" t="s">
        <v>84</v>
      </c>
      <c r="AY174" s="233" t="s">
        <v>141</v>
      </c>
    </row>
    <row r="175" spans="1:65" s="2" customFormat="1" ht="24.2" customHeight="1">
      <c r="A175" s="34"/>
      <c r="B175" s="35"/>
      <c r="C175" s="187" t="s">
        <v>182</v>
      </c>
      <c r="D175" s="187" t="s">
        <v>144</v>
      </c>
      <c r="E175" s="188" t="s">
        <v>170</v>
      </c>
      <c r="F175" s="189" t="s">
        <v>171</v>
      </c>
      <c r="G175" s="190" t="s">
        <v>147</v>
      </c>
      <c r="H175" s="191">
        <v>109.36</v>
      </c>
      <c r="I175" s="192"/>
      <c r="J175" s="193">
        <f>ROUND(I175*H175,2)</f>
        <v>0</v>
      </c>
      <c r="K175" s="194"/>
      <c r="L175" s="39"/>
      <c r="M175" s="195" t="s">
        <v>1</v>
      </c>
      <c r="N175" s="196" t="s">
        <v>41</v>
      </c>
      <c r="O175" s="71"/>
      <c r="P175" s="197">
        <f>O175*H175</f>
        <v>0</v>
      </c>
      <c r="Q175" s="197">
        <v>1.54E-2</v>
      </c>
      <c r="R175" s="197">
        <f>Q175*H175</f>
        <v>1.6841440000000001</v>
      </c>
      <c r="S175" s="197">
        <v>0</v>
      </c>
      <c r="T175" s="19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148</v>
      </c>
      <c r="AT175" s="199" t="s">
        <v>144</v>
      </c>
      <c r="AU175" s="199" t="s">
        <v>86</v>
      </c>
      <c r="AY175" s="17" t="s">
        <v>141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84</v>
      </c>
      <c r="BK175" s="200">
        <f>ROUND(I175*H175,2)</f>
        <v>0</v>
      </c>
      <c r="BL175" s="17" t="s">
        <v>148</v>
      </c>
      <c r="BM175" s="199" t="s">
        <v>1016</v>
      </c>
    </row>
    <row r="176" spans="1:65" s="2" customFormat="1" ht="24.2" customHeight="1">
      <c r="A176" s="34"/>
      <c r="B176" s="35"/>
      <c r="C176" s="187" t="s">
        <v>187</v>
      </c>
      <c r="D176" s="187" t="s">
        <v>144</v>
      </c>
      <c r="E176" s="188" t="s">
        <v>174</v>
      </c>
      <c r="F176" s="189" t="s">
        <v>175</v>
      </c>
      <c r="G176" s="190" t="s">
        <v>147</v>
      </c>
      <c r="H176" s="191">
        <v>109.36</v>
      </c>
      <c r="I176" s="192"/>
      <c r="J176" s="193">
        <f>ROUND(I176*H176,2)</f>
        <v>0</v>
      </c>
      <c r="K176" s="194"/>
      <c r="L176" s="39"/>
      <c r="M176" s="195" t="s">
        <v>1</v>
      </c>
      <c r="N176" s="196" t="s">
        <v>41</v>
      </c>
      <c r="O176" s="71"/>
      <c r="P176" s="197">
        <f>O176*H176</f>
        <v>0</v>
      </c>
      <c r="Q176" s="197">
        <v>7.9000000000000008E-3</v>
      </c>
      <c r="R176" s="197">
        <f>Q176*H176</f>
        <v>0.86394400000000005</v>
      </c>
      <c r="S176" s="197">
        <v>0</v>
      </c>
      <c r="T176" s="19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148</v>
      </c>
      <c r="AT176" s="199" t="s">
        <v>144</v>
      </c>
      <c r="AU176" s="199" t="s">
        <v>86</v>
      </c>
      <c r="AY176" s="17" t="s">
        <v>141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7" t="s">
        <v>84</v>
      </c>
      <c r="BK176" s="200">
        <f>ROUND(I176*H176,2)</f>
        <v>0</v>
      </c>
      <c r="BL176" s="17" t="s">
        <v>148</v>
      </c>
      <c r="BM176" s="199" t="s">
        <v>1017</v>
      </c>
    </row>
    <row r="177" spans="1:65" s="2" customFormat="1" ht="24.2" customHeight="1">
      <c r="A177" s="34"/>
      <c r="B177" s="35"/>
      <c r="C177" s="187" t="s">
        <v>191</v>
      </c>
      <c r="D177" s="187" t="s">
        <v>144</v>
      </c>
      <c r="E177" s="188" t="s">
        <v>157</v>
      </c>
      <c r="F177" s="189" t="s">
        <v>158</v>
      </c>
      <c r="G177" s="190" t="s">
        <v>147</v>
      </c>
      <c r="H177" s="191">
        <v>35.700000000000003</v>
      </c>
      <c r="I177" s="192"/>
      <c r="J177" s="193">
        <f>ROUND(I177*H177,2)</f>
        <v>0</v>
      </c>
      <c r="K177" s="194"/>
      <c r="L177" s="39"/>
      <c r="M177" s="195" t="s">
        <v>1</v>
      </c>
      <c r="N177" s="196" t="s">
        <v>41</v>
      </c>
      <c r="O177" s="71"/>
      <c r="P177" s="197">
        <f>O177*H177</f>
        <v>0</v>
      </c>
      <c r="Q177" s="197">
        <v>2.5999999999999998E-4</v>
      </c>
      <c r="R177" s="197">
        <f>Q177*H177</f>
        <v>9.2820000000000003E-3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148</v>
      </c>
      <c r="AT177" s="199" t="s">
        <v>144</v>
      </c>
      <c r="AU177" s="199" t="s">
        <v>86</v>
      </c>
      <c r="AY177" s="17" t="s">
        <v>141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84</v>
      </c>
      <c r="BK177" s="200">
        <f>ROUND(I177*H177,2)</f>
        <v>0</v>
      </c>
      <c r="BL177" s="17" t="s">
        <v>148</v>
      </c>
      <c r="BM177" s="199" t="s">
        <v>1018</v>
      </c>
    </row>
    <row r="178" spans="1:65" s="2" customFormat="1" ht="24.2" customHeight="1">
      <c r="A178" s="34"/>
      <c r="B178" s="35"/>
      <c r="C178" s="187" t="s">
        <v>196</v>
      </c>
      <c r="D178" s="187" t="s">
        <v>144</v>
      </c>
      <c r="E178" s="188" t="s">
        <v>160</v>
      </c>
      <c r="F178" s="189" t="s">
        <v>161</v>
      </c>
      <c r="G178" s="190" t="s">
        <v>147</v>
      </c>
      <c r="H178" s="191">
        <v>35.700000000000003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41</v>
      </c>
      <c r="O178" s="71"/>
      <c r="P178" s="197">
        <f>O178*H178</f>
        <v>0</v>
      </c>
      <c r="Q178" s="197">
        <v>3.0000000000000001E-3</v>
      </c>
      <c r="R178" s="197">
        <f>Q178*H178</f>
        <v>0.10710000000000001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148</v>
      </c>
      <c r="AT178" s="199" t="s">
        <v>144</v>
      </c>
      <c r="AU178" s="199" t="s">
        <v>86</v>
      </c>
      <c r="AY178" s="17" t="s">
        <v>141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84</v>
      </c>
      <c r="BK178" s="200">
        <f>ROUND(I178*H178,2)</f>
        <v>0</v>
      </c>
      <c r="BL178" s="17" t="s">
        <v>148</v>
      </c>
      <c r="BM178" s="199" t="s">
        <v>1019</v>
      </c>
    </row>
    <row r="179" spans="1:65" s="13" customFormat="1">
      <c r="B179" s="201"/>
      <c r="C179" s="202"/>
      <c r="D179" s="203" t="s">
        <v>153</v>
      </c>
      <c r="E179" s="204" t="s">
        <v>1</v>
      </c>
      <c r="F179" s="205" t="s">
        <v>535</v>
      </c>
      <c r="G179" s="202"/>
      <c r="H179" s="204" t="s">
        <v>1</v>
      </c>
      <c r="I179" s="206"/>
      <c r="J179" s="202"/>
      <c r="K179" s="202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153</v>
      </c>
      <c r="AU179" s="211" t="s">
        <v>86</v>
      </c>
      <c r="AV179" s="13" t="s">
        <v>84</v>
      </c>
      <c r="AW179" s="13" t="s">
        <v>32</v>
      </c>
      <c r="AX179" s="13" t="s">
        <v>76</v>
      </c>
      <c r="AY179" s="211" t="s">
        <v>141</v>
      </c>
    </row>
    <row r="180" spans="1:65" s="14" customFormat="1">
      <c r="B180" s="212"/>
      <c r="C180" s="213"/>
      <c r="D180" s="203" t="s">
        <v>153</v>
      </c>
      <c r="E180" s="214" t="s">
        <v>1</v>
      </c>
      <c r="F180" s="215" t="s">
        <v>1020</v>
      </c>
      <c r="G180" s="213"/>
      <c r="H180" s="216">
        <v>70.2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153</v>
      </c>
      <c r="AU180" s="222" t="s">
        <v>86</v>
      </c>
      <c r="AV180" s="14" t="s">
        <v>86</v>
      </c>
      <c r="AW180" s="14" t="s">
        <v>32</v>
      </c>
      <c r="AX180" s="14" t="s">
        <v>76</v>
      </c>
      <c r="AY180" s="222" t="s">
        <v>141</v>
      </c>
    </row>
    <row r="181" spans="1:65" s="14" customFormat="1">
      <c r="B181" s="212"/>
      <c r="C181" s="213"/>
      <c r="D181" s="203" t="s">
        <v>153</v>
      </c>
      <c r="E181" s="214" t="s">
        <v>1</v>
      </c>
      <c r="F181" s="215" t="s">
        <v>538</v>
      </c>
      <c r="G181" s="213"/>
      <c r="H181" s="216">
        <v>-1.8</v>
      </c>
      <c r="I181" s="217"/>
      <c r="J181" s="213"/>
      <c r="K181" s="213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153</v>
      </c>
      <c r="AU181" s="222" t="s">
        <v>86</v>
      </c>
      <c r="AV181" s="14" t="s">
        <v>86</v>
      </c>
      <c r="AW181" s="14" t="s">
        <v>32</v>
      </c>
      <c r="AX181" s="14" t="s">
        <v>76</v>
      </c>
      <c r="AY181" s="222" t="s">
        <v>141</v>
      </c>
    </row>
    <row r="182" spans="1:65" s="14" customFormat="1">
      <c r="B182" s="212"/>
      <c r="C182" s="213"/>
      <c r="D182" s="203" t="s">
        <v>153</v>
      </c>
      <c r="E182" s="214" t="s">
        <v>1</v>
      </c>
      <c r="F182" s="215" t="s">
        <v>1021</v>
      </c>
      <c r="G182" s="213"/>
      <c r="H182" s="216">
        <v>67.5</v>
      </c>
      <c r="I182" s="217"/>
      <c r="J182" s="213"/>
      <c r="K182" s="213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153</v>
      </c>
      <c r="AU182" s="222" t="s">
        <v>86</v>
      </c>
      <c r="AV182" s="14" t="s">
        <v>86</v>
      </c>
      <c r="AW182" s="14" t="s">
        <v>32</v>
      </c>
      <c r="AX182" s="14" t="s">
        <v>76</v>
      </c>
      <c r="AY182" s="222" t="s">
        <v>141</v>
      </c>
    </row>
    <row r="183" spans="1:65" s="14" customFormat="1">
      <c r="B183" s="212"/>
      <c r="C183" s="213"/>
      <c r="D183" s="203" t="s">
        <v>153</v>
      </c>
      <c r="E183" s="214" t="s">
        <v>1</v>
      </c>
      <c r="F183" s="215" t="s">
        <v>538</v>
      </c>
      <c r="G183" s="213"/>
      <c r="H183" s="216">
        <v>-1.8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153</v>
      </c>
      <c r="AU183" s="222" t="s">
        <v>86</v>
      </c>
      <c r="AV183" s="14" t="s">
        <v>86</v>
      </c>
      <c r="AW183" s="14" t="s">
        <v>32</v>
      </c>
      <c r="AX183" s="14" t="s">
        <v>76</v>
      </c>
      <c r="AY183" s="222" t="s">
        <v>141</v>
      </c>
    </row>
    <row r="184" spans="1:65" s="13" customFormat="1">
      <c r="B184" s="201"/>
      <c r="C184" s="202"/>
      <c r="D184" s="203" t="s">
        <v>153</v>
      </c>
      <c r="E184" s="204" t="s">
        <v>1</v>
      </c>
      <c r="F184" s="205" t="s">
        <v>541</v>
      </c>
      <c r="G184" s="202"/>
      <c r="H184" s="204" t="s">
        <v>1</v>
      </c>
      <c r="I184" s="206"/>
      <c r="J184" s="202"/>
      <c r="K184" s="202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153</v>
      </c>
      <c r="AU184" s="211" t="s">
        <v>86</v>
      </c>
      <c r="AV184" s="13" t="s">
        <v>84</v>
      </c>
      <c r="AW184" s="13" t="s">
        <v>32</v>
      </c>
      <c r="AX184" s="13" t="s">
        <v>76</v>
      </c>
      <c r="AY184" s="211" t="s">
        <v>141</v>
      </c>
    </row>
    <row r="185" spans="1:65" s="14" customFormat="1">
      <c r="B185" s="212"/>
      <c r="C185" s="213"/>
      <c r="D185" s="203" t="s">
        <v>153</v>
      </c>
      <c r="E185" s="214" t="s">
        <v>1</v>
      </c>
      <c r="F185" s="215" t="s">
        <v>1022</v>
      </c>
      <c r="G185" s="213"/>
      <c r="H185" s="216">
        <v>-98.4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153</v>
      </c>
      <c r="AU185" s="222" t="s">
        <v>86</v>
      </c>
      <c r="AV185" s="14" t="s">
        <v>86</v>
      </c>
      <c r="AW185" s="14" t="s">
        <v>32</v>
      </c>
      <c r="AX185" s="14" t="s">
        <v>76</v>
      </c>
      <c r="AY185" s="222" t="s">
        <v>141</v>
      </c>
    </row>
    <row r="186" spans="1:65" s="15" customFormat="1">
      <c r="B186" s="223"/>
      <c r="C186" s="224"/>
      <c r="D186" s="203" t="s">
        <v>153</v>
      </c>
      <c r="E186" s="225" t="s">
        <v>1</v>
      </c>
      <c r="F186" s="226" t="s">
        <v>212</v>
      </c>
      <c r="G186" s="224"/>
      <c r="H186" s="227">
        <v>35.700000000000003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153</v>
      </c>
      <c r="AU186" s="233" t="s">
        <v>86</v>
      </c>
      <c r="AV186" s="15" t="s">
        <v>148</v>
      </c>
      <c r="AW186" s="15" t="s">
        <v>32</v>
      </c>
      <c r="AX186" s="15" t="s">
        <v>84</v>
      </c>
      <c r="AY186" s="233" t="s">
        <v>141</v>
      </c>
    </row>
    <row r="187" spans="1:65" s="2" customFormat="1" ht="24.2" customHeight="1">
      <c r="A187" s="34"/>
      <c r="B187" s="35"/>
      <c r="C187" s="187" t="s">
        <v>200</v>
      </c>
      <c r="D187" s="187" t="s">
        <v>144</v>
      </c>
      <c r="E187" s="188" t="s">
        <v>1023</v>
      </c>
      <c r="F187" s="189" t="s">
        <v>1024</v>
      </c>
      <c r="G187" s="190" t="s">
        <v>333</v>
      </c>
      <c r="H187" s="191">
        <v>4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41</v>
      </c>
      <c r="O187" s="71"/>
      <c r="P187" s="197">
        <f>O187*H187</f>
        <v>0</v>
      </c>
      <c r="Q187" s="197">
        <v>3.73E-2</v>
      </c>
      <c r="R187" s="197">
        <f>Q187*H187</f>
        <v>0.1492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148</v>
      </c>
      <c r="AT187" s="199" t="s">
        <v>144</v>
      </c>
      <c r="AU187" s="199" t="s">
        <v>86</v>
      </c>
      <c r="AY187" s="17" t="s">
        <v>141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84</v>
      </c>
      <c r="BK187" s="200">
        <f>ROUND(I187*H187,2)</f>
        <v>0</v>
      </c>
      <c r="BL187" s="17" t="s">
        <v>148</v>
      </c>
      <c r="BM187" s="199" t="s">
        <v>1025</v>
      </c>
    </row>
    <row r="188" spans="1:65" s="2" customFormat="1" ht="24.2" customHeight="1">
      <c r="A188" s="34"/>
      <c r="B188" s="35"/>
      <c r="C188" s="187" t="s">
        <v>205</v>
      </c>
      <c r="D188" s="187" t="s">
        <v>144</v>
      </c>
      <c r="E188" s="188" t="s">
        <v>1026</v>
      </c>
      <c r="F188" s="189" t="s">
        <v>1027</v>
      </c>
      <c r="G188" s="190" t="s">
        <v>333</v>
      </c>
      <c r="H188" s="191">
        <v>1</v>
      </c>
      <c r="I188" s="192"/>
      <c r="J188" s="193">
        <f>ROUND(I188*H188,2)</f>
        <v>0</v>
      </c>
      <c r="K188" s="194"/>
      <c r="L188" s="39"/>
      <c r="M188" s="195" t="s">
        <v>1</v>
      </c>
      <c r="N188" s="196" t="s">
        <v>41</v>
      </c>
      <c r="O188" s="71"/>
      <c r="P188" s="197">
        <f>O188*H188</f>
        <v>0</v>
      </c>
      <c r="Q188" s="197">
        <v>0.14360000000000001</v>
      </c>
      <c r="R188" s="197">
        <f>Q188*H188</f>
        <v>0.14360000000000001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148</v>
      </c>
      <c r="AT188" s="199" t="s">
        <v>144</v>
      </c>
      <c r="AU188" s="199" t="s">
        <v>86</v>
      </c>
      <c r="AY188" s="17" t="s">
        <v>141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84</v>
      </c>
      <c r="BK188" s="200">
        <f>ROUND(I188*H188,2)</f>
        <v>0</v>
      </c>
      <c r="BL188" s="17" t="s">
        <v>148</v>
      </c>
      <c r="BM188" s="199" t="s">
        <v>1028</v>
      </c>
    </row>
    <row r="189" spans="1:65" s="2" customFormat="1" ht="24.2" customHeight="1">
      <c r="A189" s="34"/>
      <c r="B189" s="35"/>
      <c r="C189" s="187" t="s">
        <v>8</v>
      </c>
      <c r="D189" s="187" t="s">
        <v>144</v>
      </c>
      <c r="E189" s="188" t="s">
        <v>1029</v>
      </c>
      <c r="F189" s="189" t="s">
        <v>1030</v>
      </c>
      <c r="G189" s="190" t="s">
        <v>333</v>
      </c>
      <c r="H189" s="191">
        <v>2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41</v>
      </c>
      <c r="O189" s="71"/>
      <c r="P189" s="197">
        <f>O189*H189</f>
        <v>0</v>
      </c>
      <c r="Q189" s="197">
        <v>4.0599999999999997E-2</v>
      </c>
      <c r="R189" s="197">
        <f>Q189*H189</f>
        <v>8.1199999999999994E-2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148</v>
      </c>
      <c r="AT189" s="199" t="s">
        <v>144</v>
      </c>
      <c r="AU189" s="199" t="s">
        <v>86</v>
      </c>
      <c r="AY189" s="17" t="s">
        <v>141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84</v>
      </c>
      <c r="BK189" s="200">
        <f>ROUND(I189*H189,2)</f>
        <v>0</v>
      </c>
      <c r="BL189" s="17" t="s">
        <v>148</v>
      </c>
      <c r="BM189" s="199" t="s">
        <v>1031</v>
      </c>
    </row>
    <row r="190" spans="1:65" s="13" customFormat="1">
      <c r="B190" s="201"/>
      <c r="C190" s="202"/>
      <c r="D190" s="203" t="s">
        <v>153</v>
      </c>
      <c r="E190" s="204" t="s">
        <v>1</v>
      </c>
      <c r="F190" s="205" t="s">
        <v>1032</v>
      </c>
      <c r="G190" s="202"/>
      <c r="H190" s="204" t="s">
        <v>1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153</v>
      </c>
      <c r="AU190" s="211" t="s">
        <v>86</v>
      </c>
      <c r="AV190" s="13" t="s">
        <v>84</v>
      </c>
      <c r="AW190" s="13" t="s">
        <v>32</v>
      </c>
      <c r="AX190" s="13" t="s">
        <v>76</v>
      </c>
      <c r="AY190" s="211" t="s">
        <v>141</v>
      </c>
    </row>
    <row r="191" spans="1:65" s="14" customFormat="1">
      <c r="B191" s="212"/>
      <c r="C191" s="213"/>
      <c r="D191" s="203" t="s">
        <v>153</v>
      </c>
      <c r="E191" s="214" t="s">
        <v>1</v>
      </c>
      <c r="F191" s="215" t="s">
        <v>86</v>
      </c>
      <c r="G191" s="213"/>
      <c r="H191" s="216">
        <v>2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153</v>
      </c>
      <c r="AU191" s="222" t="s">
        <v>86</v>
      </c>
      <c r="AV191" s="14" t="s">
        <v>86</v>
      </c>
      <c r="AW191" s="14" t="s">
        <v>32</v>
      </c>
      <c r="AX191" s="14" t="s">
        <v>84</v>
      </c>
      <c r="AY191" s="222" t="s">
        <v>141</v>
      </c>
    </row>
    <row r="192" spans="1:65" s="2" customFormat="1" ht="24.2" customHeight="1">
      <c r="A192" s="34"/>
      <c r="B192" s="35"/>
      <c r="C192" s="187" t="s">
        <v>216</v>
      </c>
      <c r="D192" s="187" t="s">
        <v>144</v>
      </c>
      <c r="E192" s="188" t="s">
        <v>1033</v>
      </c>
      <c r="F192" s="189" t="s">
        <v>1034</v>
      </c>
      <c r="G192" s="190" t="s">
        <v>333</v>
      </c>
      <c r="H192" s="191">
        <v>1</v>
      </c>
      <c r="I192" s="192"/>
      <c r="J192" s="193">
        <f>ROUND(I192*H192,2)</f>
        <v>0</v>
      </c>
      <c r="K192" s="194"/>
      <c r="L192" s="39"/>
      <c r="M192" s="195" t="s">
        <v>1</v>
      </c>
      <c r="N192" s="196" t="s">
        <v>41</v>
      </c>
      <c r="O192" s="71"/>
      <c r="P192" s="197">
        <f>O192*H192</f>
        <v>0</v>
      </c>
      <c r="Q192" s="197">
        <v>0.15409999999999999</v>
      </c>
      <c r="R192" s="197">
        <f>Q192*H192</f>
        <v>0.15409999999999999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148</v>
      </c>
      <c r="AT192" s="199" t="s">
        <v>144</v>
      </c>
      <c r="AU192" s="199" t="s">
        <v>86</v>
      </c>
      <c r="AY192" s="17" t="s">
        <v>141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84</v>
      </c>
      <c r="BK192" s="200">
        <f>ROUND(I192*H192,2)</f>
        <v>0</v>
      </c>
      <c r="BL192" s="17" t="s">
        <v>148</v>
      </c>
      <c r="BM192" s="199" t="s">
        <v>1035</v>
      </c>
    </row>
    <row r="193" spans="1:65" s="2" customFormat="1" ht="16.5" customHeight="1">
      <c r="A193" s="34"/>
      <c r="B193" s="35"/>
      <c r="C193" s="187" t="s">
        <v>221</v>
      </c>
      <c r="D193" s="187" t="s">
        <v>144</v>
      </c>
      <c r="E193" s="188" t="s">
        <v>813</v>
      </c>
      <c r="F193" s="189" t="s">
        <v>814</v>
      </c>
      <c r="G193" s="190" t="s">
        <v>147</v>
      </c>
      <c r="H193" s="191">
        <v>1.3</v>
      </c>
      <c r="I193" s="192"/>
      <c r="J193" s="193">
        <f>ROUND(I193*H193,2)</f>
        <v>0</v>
      </c>
      <c r="K193" s="194"/>
      <c r="L193" s="39"/>
      <c r="M193" s="195" t="s">
        <v>1</v>
      </c>
      <c r="N193" s="196" t="s">
        <v>41</v>
      </c>
      <c r="O193" s="71"/>
      <c r="P193" s="197">
        <f>O193*H193</f>
        <v>0</v>
      </c>
      <c r="Q193" s="197">
        <v>8.4999999999999995E-4</v>
      </c>
      <c r="R193" s="197">
        <f>Q193*H193</f>
        <v>1.1050000000000001E-3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148</v>
      </c>
      <c r="AT193" s="199" t="s">
        <v>144</v>
      </c>
      <c r="AU193" s="199" t="s">
        <v>86</v>
      </c>
      <c r="AY193" s="17" t="s">
        <v>141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84</v>
      </c>
      <c r="BK193" s="200">
        <f>ROUND(I193*H193,2)</f>
        <v>0</v>
      </c>
      <c r="BL193" s="17" t="s">
        <v>148</v>
      </c>
      <c r="BM193" s="199" t="s">
        <v>1036</v>
      </c>
    </row>
    <row r="194" spans="1:65" s="13" customFormat="1">
      <c r="B194" s="201"/>
      <c r="C194" s="202"/>
      <c r="D194" s="203" t="s">
        <v>153</v>
      </c>
      <c r="E194" s="204" t="s">
        <v>1</v>
      </c>
      <c r="F194" s="205" t="s">
        <v>1006</v>
      </c>
      <c r="G194" s="202"/>
      <c r="H194" s="204" t="s">
        <v>1</v>
      </c>
      <c r="I194" s="206"/>
      <c r="J194" s="202"/>
      <c r="K194" s="202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153</v>
      </c>
      <c r="AU194" s="211" t="s">
        <v>86</v>
      </c>
      <c r="AV194" s="13" t="s">
        <v>84</v>
      </c>
      <c r="AW194" s="13" t="s">
        <v>32</v>
      </c>
      <c r="AX194" s="13" t="s">
        <v>76</v>
      </c>
      <c r="AY194" s="211" t="s">
        <v>141</v>
      </c>
    </row>
    <row r="195" spans="1:65" s="14" customFormat="1">
      <c r="B195" s="212"/>
      <c r="C195" s="213"/>
      <c r="D195" s="203" t="s">
        <v>153</v>
      </c>
      <c r="E195" s="214" t="s">
        <v>1</v>
      </c>
      <c r="F195" s="215" t="s">
        <v>1037</v>
      </c>
      <c r="G195" s="213"/>
      <c r="H195" s="216">
        <v>1.3</v>
      </c>
      <c r="I195" s="217"/>
      <c r="J195" s="213"/>
      <c r="K195" s="213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153</v>
      </c>
      <c r="AU195" s="222" t="s">
        <v>86</v>
      </c>
      <c r="AV195" s="14" t="s">
        <v>86</v>
      </c>
      <c r="AW195" s="14" t="s">
        <v>32</v>
      </c>
      <c r="AX195" s="14" t="s">
        <v>84</v>
      </c>
      <c r="AY195" s="222" t="s">
        <v>141</v>
      </c>
    </row>
    <row r="196" spans="1:65" s="2" customFormat="1" ht="24.2" customHeight="1">
      <c r="A196" s="34"/>
      <c r="B196" s="35"/>
      <c r="C196" s="187" t="s">
        <v>226</v>
      </c>
      <c r="D196" s="187" t="s">
        <v>144</v>
      </c>
      <c r="E196" s="188" t="s">
        <v>178</v>
      </c>
      <c r="F196" s="189" t="s">
        <v>179</v>
      </c>
      <c r="G196" s="190" t="s">
        <v>147</v>
      </c>
      <c r="H196" s="191">
        <v>1.548</v>
      </c>
      <c r="I196" s="192"/>
      <c r="J196" s="193">
        <f>ROUND(I196*H196,2)</f>
        <v>0</v>
      </c>
      <c r="K196" s="194"/>
      <c r="L196" s="39"/>
      <c r="M196" s="195" t="s">
        <v>1</v>
      </c>
      <c r="N196" s="196" t="s">
        <v>41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148</v>
      </c>
      <c r="AT196" s="199" t="s">
        <v>144</v>
      </c>
      <c r="AU196" s="199" t="s">
        <v>86</v>
      </c>
      <c r="AY196" s="17" t="s">
        <v>141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84</v>
      </c>
      <c r="BK196" s="200">
        <f>ROUND(I196*H196,2)</f>
        <v>0</v>
      </c>
      <c r="BL196" s="17" t="s">
        <v>148</v>
      </c>
      <c r="BM196" s="199" t="s">
        <v>1038</v>
      </c>
    </row>
    <row r="197" spans="1:65" s="14" customFormat="1">
      <c r="B197" s="212"/>
      <c r="C197" s="213"/>
      <c r="D197" s="203" t="s">
        <v>153</v>
      </c>
      <c r="E197" s="214" t="s">
        <v>1</v>
      </c>
      <c r="F197" s="215" t="s">
        <v>1039</v>
      </c>
      <c r="G197" s="213"/>
      <c r="H197" s="216">
        <v>1.548</v>
      </c>
      <c r="I197" s="217"/>
      <c r="J197" s="213"/>
      <c r="K197" s="213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153</v>
      </c>
      <c r="AU197" s="222" t="s">
        <v>86</v>
      </c>
      <c r="AV197" s="14" t="s">
        <v>86</v>
      </c>
      <c r="AW197" s="14" t="s">
        <v>32</v>
      </c>
      <c r="AX197" s="14" t="s">
        <v>84</v>
      </c>
      <c r="AY197" s="222" t="s">
        <v>141</v>
      </c>
    </row>
    <row r="198" spans="1:65" s="2" customFormat="1" ht="24.2" customHeight="1">
      <c r="A198" s="34"/>
      <c r="B198" s="35"/>
      <c r="C198" s="187" t="s">
        <v>230</v>
      </c>
      <c r="D198" s="187" t="s">
        <v>144</v>
      </c>
      <c r="E198" s="188" t="s">
        <v>183</v>
      </c>
      <c r="F198" s="189" t="s">
        <v>184</v>
      </c>
      <c r="G198" s="190" t="s">
        <v>185</v>
      </c>
      <c r="H198" s="191">
        <v>100</v>
      </c>
      <c r="I198" s="192"/>
      <c r="J198" s="193">
        <f>ROUND(I198*H198,2)</f>
        <v>0</v>
      </c>
      <c r="K198" s="194"/>
      <c r="L198" s="39"/>
      <c r="M198" s="195" t="s">
        <v>1</v>
      </c>
      <c r="N198" s="196" t="s">
        <v>41</v>
      </c>
      <c r="O198" s="71"/>
      <c r="P198" s="197">
        <f>O198*H198</f>
        <v>0</v>
      </c>
      <c r="Q198" s="197">
        <v>1.5E-3</v>
      </c>
      <c r="R198" s="197">
        <f>Q198*H198</f>
        <v>0.15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148</v>
      </c>
      <c r="AT198" s="199" t="s">
        <v>144</v>
      </c>
      <c r="AU198" s="199" t="s">
        <v>86</v>
      </c>
      <c r="AY198" s="17" t="s">
        <v>141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84</v>
      </c>
      <c r="BK198" s="200">
        <f>ROUND(I198*H198,2)</f>
        <v>0</v>
      </c>
      <c r="BL198" s="17" t="s">
        <v>148</v>
      </c>
      <c r="BM198" s="199" t="s">
        <v>1040</v>
      </c>
    </row>
    <row r="199" spans="1:65" s="2" customFormat="1" ht="24.2" customHeight="1">
      <c r="A199" s="34"/>
      <c r="B199" s="35"/>
      <c r="C199" s="187" t="s">
        <v>235</v>
      </c>
      <c r="D199" s="187" t="s">
        <v>144</v>
      </c>
      <c r="E199" s="188" t="s">
        <v>192</v>
      </c>
      <c r="F199" s="189" t="s">
        <v>193</v>
      </c>
      <c r="G199" s="190" t="s">
        <v>147</v>
      </c>
      <c r="H199" s="191">
        <v>24.03</v>
      </c>
      <c r="I199" s="192"/>
      <c r="J199" s="193">
        <f>ROUND(I199*H199,2)</f>
        <v>0</v>
      </c>
      <c r="K199" s="194"/>
      <c r="L199" s="39"/>
      <c r="M199" s="195" t="s">
        <v>1</v>
      </c>
      <c r="N199" s="196" t="s">
        <v>41</v>
      </c>
      <c r="O199" s="71"/>
      <c r="P199" s="197">
        <f>O199*H199</f>
        <v>0</v>
      </c>
      <c r="Q199" s="197">
        <v>3.0599999999999999E-2</v>
      </c>
      <c r="R199" s="197">
        <f>Q199*H199</f>
        <v>0.73531800000000003</v>
      </c>
      <c r="S199" s="197">
        <v>0</v>
      </c>
      <c r="T199" s="19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148</v>
      </c>
      <c r="AT199" s="199" t="s">
        <v>144</v>
      </c>
      <c r="AU199" s="199" t="s">
        <v>86</v>
      </c>
      <c r="AY199" s="17" t="s">
        <v>141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84</v>
      </c>
      <c r="BK199" s="200">
        <f>ROUND(I199*H199,2)</f>
        <v>0</v>
      </c>
      <c r="BL199" s="17" t="s">
        <v>148</v>
      </c>
      <c r="BM199" s="199" t="s">
        <v>1041</v>
      </c>
    </row>
    <row r="200" spans="1:65" s="13" customFormat="1">
      <c r="B200" s="201"/>
      <c r="C200" s="202"/>
      <c r="D200" s="203" t="s">
        <v>153</v>
      </c>
      <c r="E200" s="204" t="s">
        <v>1</v>
      </c>
      <c r="F200" s="205" t="s">
        <v>1042</v>
      </c>
      <c r="G200" s="202"/>
      <c r="H200" s="204" t="s">
        <v>1</v>
      </c>
      <c r="I200" s="206"/>
      <c r="J200" s="202"/>
      <c r="K200" s="202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153</v>
      </c>
      <c r="AU200" s="211" t="s">
        <v>86</v>
      </c>
      <c r="AV200" s="13" t="s">
        <v>84</v>
      </c>
      <c r="AW200" s="13" t="s">
        <v>32</v>
      </c>
      <c r="AX200" s="13" t="s">
        <v>76</v>
      </c>
      <c r="AY200" s="211" t="s">
        <v>141</v>
      </c>
    </row>
    <row r="201" spans="1:65" s="14" customFormat="1">
      <c r="B201" s="212"/>
      <c r="C201" s="213"/>
      <c r="D201" s="203" t="s">
        <v>153</v>
      </c>
      <c r="E201" s="214" t="s">
        <v>1</v>
      </c>
      <c r="F201" s="215" t="s">
        <v>1043</v>
      </c>
      <c r="G201" s="213"/>
      <c r="H201" s="216">
        <v>11.2</v>
      </c>
      <c r="I201" s="217"/>
      <c r="J201" s="213"/>
      <c r="K201" s="213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153</v>
      </c>
      <c r="AU201" s="222" t="s">
        <v>86</v>
      </c>
      <c r="AV201" s="14" t="s">
        <v>86</v>
      </c>
      <c r="AW201" s="14" t="s">
        <v>32</v>
      </c>
      <c r="AX201" s="14" t="s">
        <v>76</v>
      </c>
      <c r="AY201" s="222" t="s">
        <v>141</v>
      </c>
    </row>
    <row r="202" spans="1:65" s="13" customFormat="1">
      <c r="B202" s="201"/>
      <c r="C202" s="202"/>
      <c r="D202" s="203" t="s">
        <v>153</v>
      </c>
      <c r="E202" s="204" t="s">
        <v>1</v>
      </c>
      <c r="F202" s="205" t="s">
        <v>1044</v>
      </c>
      <c r="G202" s="202"/>
      <c r="H202" s="204" t="s">
        <v>1</v>
      </c>
      <c r="I202" s="206"/>
      <c r="J202" s="202"/>
      <c r="K202" s="202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153</v>
      </c>
      <c r="AU202" s="211" t="s">
        <v>86</v>
      </c>
      <c r="AV202" s="13" t="s">
        <v>84</v>
      </c>
      <c r="AW202" s="13" t="s">
        <v>32</v>
      </c>
      <c r="AX202" s="13" t="s">
        <v>76</v>
      </c>
      <c r="AY202" s="211" t="s">
        <v>141</v>
      </c>
    </row>
    <row r="203" spans="1:65" s="14" customFormat="1">
      <c r="B203" s="212"/>
      <c r="C203" s="213"/>
      <c r="D203" s="203" t="s">
        <v>153</v>
      </c>
      <c r="E203" s="214" t="s">
        <v>1</v>
      </c>
      <c r="F203" s="215" t="s">
        <v>1045</v>
      </c>
      <c r="G203" s="213"/>
      <c r="H203" s="216">
        <v>12.83</v>
      </c>
      <c r="I203" s="217"/>
      <c r="J203" s="213"/>
      <c r="K203" s="213"/>
      <c r="L203" s="218"/>
      <c r="M203" s="219"/>
      <c r="N203" s="220"/>
      <c r="O203" s="220"/>
      <c r="P203" s="220"/>
      <c r="Q203" s="220"/>
      <c r="R203" s="220"/>
      <c r="S203" s="220"/>
      <c r="T203" s="221"/>
      <c r="AT203" s="222" t="s">
        <v>153</v>
      </c>
      <c r="AU203" s="222" t="s">
        <v>86</v>
      </c>
      <c r="AV203" s="14" t="s">
        <v>86</v>
      </c>
      <c r="AW203" s="14" t="s">
        <v>32</v>
      </c>
      <c r="AX203" s="14" t="s">
        <v>76</v>
      </c>
      <c r="AY203" s="222" t="s">
        <v>141</v>
      </c>
    </row>
    <row r="204" spans="1:65" s="15" customFormat="1">
      <c r="B204" s="223"/>
      <c r="C204" s="224"/>
      <c r="D204" s="203" t="s">
        <v>153</v>
      </c>
      <c r="E204" s="225" t="s">
        <v>1</v>
      </c>
      <c r="F204" s="226" t="s">
        <v>212</v>
      </c>
      <c r="G204" s="224"/>
      <c r="H204" s="227">
        <v>24.03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AT204" s="233" t="s">
        <v>153</v>
      </c>
      <c r="AU204" s="233" t="s">
        <v>86</v>
      </c>
      <c r="AV204" s="15" t="s">
        <v>148</v>
      </c>
      <c r="AW204" s="15" t="s">
        <v>32</v>
      </c>
      <c r="AX204" s="15" t="s">
        <v>84</v>
      </c>
      <c r="AY204" s="233" t="s">
        <v>141</v>
      </c>
    </row>
    <row r="205" spans="1:65" s="12" customFormat="1" ht="22.9" customHeight="1">
      <c r="B205" s="171"/>
      <c r="C205" s="172"/>
      <c r="D205" s="173" t="s">
        <v>75</v>
      </c>
      <c r="E205" s="185" t="s">
        <v>182</v>
      </c>
      <c r="F205" s="185" t="s">
        <v>195</v>
      </c>
      <c r="G205" s="172"/>
      <c r="H205" s="172"/>
      <c r="I205" s="175"/>
      <c r="J205" s="186">
        <f>BK205</f>
        <v>0</v>
      </c>
      <c r="K205" s="172"/>
      <c r="L205" s="177"/>
      <c r="M205" s="178"/>
      <c r="N205" s="179"/>
      <c r="O205" s="179"/>
      <c r="P205" s="180">
        <f>SUM(P206:P251)</f>
        <v>0</v>
      </c>
      <c r="Q205" s="179"/>
      <c r="R205" s="180">
        <f>SUM(R206:R251)</f>
        <v>1.0445599999999999E-2</v>
      </c>
      <c r="S205" s="179"/>
      <c r="T205" s="181">
        <f>SUM(T206:T251)</f>
        <v>2.5802139999999998</v>
      </c>
      <c r="AR205" s="182" t="s">
        <v>84</v>
      </c>
      <c r="AT205" s="183" t="s">
        <v>75</v>
      </c>
      <c r="AU205" s="183" t="s">
        <v>84</v>
      </c>
      <c r="AY205" s="182" t="s">
        <v>141</v>
      </c>
      <c r="BK205" s="184">
        <f>SUM(BK206:BK251)</f>
        <v>0</v>
      </c>
    </row>
    <row r="206" spans="1:65" s="2" customFormat="1" ht="33" customHeight="1">
      <c r="A206" s="34"/>
      <c r="B206" s="35"/>
      <c r="C206" s="187" t="s">
        <v>7</v>
      </c>
      <c r="D206" s="187" t="s">
        <v>144</v>
      </c>
      <c r="E206" s="188" t="s">
        <v>197</v>
      </c>
      <c r="F206" s="189" t="s">
        <v>198</v>
      </c>
      <c r="G206" s="190" t="s">
        <v>147</v>
      </c>
      <c r="H206" s="191">
        <v>49.68</v>
      </c>
      <c r="I206" s="192"/>
      <c r="J206" s="193">
        <f>ROUND(I206*H206,2)</f>
        <v>0</v>
      </c>
      <c r="K206" s="194"/>
      <c r="L206" s="39"/>
      <c r="M206" s="195" t="s">
        <v>1</v>
      </c>
      <c r="N206" s="196" t="s">
        <v>41</v>
      </c>
      <c r="O206" s="71"/>
      <c r="P206" s="197">
        <f>O206*H206</f>
        <v>0</v>
      </c>
      <c r="Q206" s="197">
        <v>1.2999999999999999E-4</v>
      </c>
      <c r="R206" s="197">
        <f>Q206*H206</f>
        <v>6.4583999999999996E-3</v>
      </c>
      <c r="S206" s="197">
        <v>0</v>
      </c>
      <c r="T206" s="19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148</v>
      </c>
      <c r="AT206" s="199" t="s">
        <v>144</v>
      </c>
      <c r="AU206" s="199" t="s">
        <v>86</v>
      </c>
      <c r="AY206" s="17" t="s">
        <v>141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84</v>
      </c>
      <c r="BK206" s="200">
        <f>ROUND(I206*H206,2)</f>
        <v>0</v>
      </c>
      <c r="BL206" s="17" t="s">
        <v>148</v>
      </c>
      <c r="BM206" s="199" t="s">
        <v>1046</v>
      </c>
    </row>
    <row r="207" spans="1:65" s="13" customFormat="1">
      <c r="B207" s="201"/>
      <c r="C207" s="202"/>
      <c r="D207" s="203" t="s">
        <v>153</v>
      </c>
      <c r="E207" s="204" t="s">
        <v>1</v>
      </c>
      <c r="F207" s="205" t="s">
        <v>1042</v>
      </c>
      <c r="G207" s="202"/>
      <c r="H207" s="204" t="s">
        <v>1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153</v>
      </c>
      <c r="AU207" s="211" t="s">
        <v>86</v>
      </c>
      <c r="AV207" s="13" t="s">
        <v>84</v>
      </c>
      <c r="AW207" s="13" t="s">
        <v>32</v>
      </c>
      <c r="AX207" s="13" t="s">
        <v>76</v>
      </c>
      <c r="AY207" s="211" t="s">
        <v>141</v>
      </c>
    </row>
    <row r="208" spans="1:65" s="14" customFormat="1">
      <c r="B208" s="212"/>
      <c r="C208" s="213"/>
      <c r="D208" s="203" t="s">
        <v>153</v>
      </c>
      <c r="E208" s="214" t="s">
        <v>1</v>
      </c>
      <c r="F208" s="215" t="s">
        <v>1043</v>
      </c>
      <c r="G208" s="213"/>
      <c r="H208" s="216">
        <v>11.2</v>
      </c>
      <c r="I208" s="217"/>
      <c r="J208" s="213"/>
      <c r="K208" s="213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153</v>
      </c>
      <c r="AU208" s="222" t="s">
        <v>86</v>
      </c>
      <c r="AV208" s="14" t="s">
        <v>86</v>
      </c>
      <c r="AW208" s="14" t="s">
        <v>32</v>
      </c>
      <c r="AX208" s="14" t="s">
        <v>76</v>
      </c>
      <c r="AY208" s="222" t="s">
        <v>141</v>
      </c>
    </row>
    <row r="209" spans="1:65" s="13" customFormat="1">
      <c r="B209" s="201"/>
      <c r="C209" s="202"/>
      <c r="D209" s="203" t="s">
        <v>153</v>
      </c>
      <c r="E209" s="204" t="s">
        <v>1</v>
      </c>
      <c r="F209" s="205" t="s">
        <v>1044</v>
      </c>
      <c r="G209" s="202"/>
      <c r="H209" s="204" t="s">
        <v>1</v>
      </c>
      <c r="I209" s="206"/>
      <c r="J209" s="202"/>
      <c r="K209" s="202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153</v>
      </c>
      <c r="AU209" s="211" t="s">
        <v>86</v>
      </c>
      <c r="AV209" s="13" t="s">
        <v>84</v>
      </c>
      <c r="AW209" s="13" t="s">
        <v>32</v>
      </c>
      <c r="AX209" s="13" t="s">
        <v>76</v>
      </c>
      <c r="AY209" s="211" t="s">
        <v>141</v>
      </c>
    </row>
    <row r="210" spans="1:65" s="14" customFormat="1">
      <c r="B210" s="212"/>
      <c r="C210" s="213"/>
      <c r="D210" s="203" t="s">
        <v>153</v>
      </c>
      <c r="E210" s="214" t="s">
        <v>1</v>
      </c>
      <c r="F210" s="215" t="s">
        <v>1045</v>
      </c>
      <c r="G210" s="213"/>
      <c r="H210" s="216">
        <v>12.83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153</v>
      </c>
      <c r="AU210" s="222" t="s">
        <v>86</v>
      </c>
      <c r="AV210" s="14" t="s">
        <v>86</v>
      </c>
      <c r="AW210" s="14" t="s">
        <v>32</v>
      </c>
      <c r="AX210" s="14" t="s">
        <v>76</v>
      </c>
      <c r="AY210" s="222" t="s">
        <v>141</v>
      </c>
    </row>
    <row r="211" spans="1:65" s="13" customFormat="1">
      <c r="B211" s="201"/>
      <c r="C211" s="202"/>
      <c r="D211" s="203" t="s">
        <v>153</v>
      </c>
      <c r="E211" s="204" t="s">
        <v>1</v>
      </c>
      <c r="F211" s="205" t="s">
        <v>1047</v>
      </c>
      <c r="G211" s="202"/>
      <c r="H211" s="204" t="s">
        <v>1</v>
      </c>
      <c r="I211" s="206"/>
      <c r="J211" s="202"/>
      <c r="K211" s="202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153</v>
      </c>
      <c r="AU211" s="211" t="s">
        <v>86</v>
      </c>
      <c r="AV211" s="13" t="s">
        <v>84</v>
      </c>
      <c r="AW211" s="13" t="s">
        <v>32</v>
      </c>
      <c r="AX211" s="13" t="s">
        <v>76</v>
      </c>
      <c r="AY211" s="211" t="s">
        <v>141</v>
      </c>
    </row>
    <row r="212" spans="1:65" s="14" customFormat="1">
      <c r="B212" s="212"/>
      <c r="C212" s="213"/>
      <c r="D212" s="203" t="s">
        <v>153</v>
      </c>
      <c r="E212" s="214" t="s">
        <v>1</v>
      </c>
      <c r="F212" s="215" t="s">
        <v>1048</v>
      </c>
      <c r="G212" s="213"/>
      <c r="H212" s="216">
        <v>14.65</v>
      </c>
      <c r="I212" s="217"/>
      <c r="J212" s="213"/>
      <c r="K212" s="213"/>
      <c r="L212" s="218"/>
      <c r="M212" s="219"/>
      <c r="N212" s="220"/>
      <c r="O212" s="220"/>
      <c r="P212" s="220"/>
      <c r="Q212" s="220"/>
      <c r="R212" s="220"/>
      <c r="S212" s="220"/>
      <c r="T212" s="221"/>
      <c r="AT212" s="222" t="s">
        <v>153</v>
      </c>
      <c r="AU212" s="222" t="s">
        <v>86</v>
      </c>
      <c r="AV212" s="14" t="s">
        <v>86</v>
      </c>
      <c r="AW212" s="14" t="s">
        <v>32</v>
      </c>
      <c r="AX212" s="14" t="s">
        <v>76</v>
      </c>
      <c r="AY212" s="222" t="s">
        <v>141</v>
      </c>
    </row>
    <row r="213" spans="1:65" s="13" customFormat="1">
      <c r="B213" s="201"/>
      <c r="C213" s="202"/>
      <c r="D213" s="203" t="s">
        <v>153</v>
      </c>
      <c r="E213" s="204" t="s">
        <v>1</v>
      </c>
      <c r="F213" s="205" t="s">
        <v>1049</v>
      </c>
      <c r="G213" s="202"/>
      <c r="H213" s="204" t="s">
        <v>1</v>
      </c>
      <c r="I213" s="206"/>
      <c r="J213" s="202"/>
      <c r="K213" s="202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153</v>
      </c>
      <c r="AU213" s="211" t="s">
        <v>86</v>
      </c>
      <c r="AV213" s="13" t="s">
        <v>84</v>
      </c>
      <c r="AW213" s="13" t="s">
        <v>32</v>
      </c>
      <c r="AX213" s="13" t="s">
        <v>76</v>
      </c>
      <c r="AY213" s="211" t="s">
        <v>141</v>
      </c>
    </row>
    <row r="214" spans="1:65" s="14" customFormat="1">
      <c r="B214" s="212"/>
      <c r="C214" s="213"/>
      <c r="D214" s="203" t="s">
        <v>153</v>
      </c>
      <c r="E214" s="214" t="s">
        <v>1</v>
      </c>
      <c r="F214" s="215" t="s">
        <v>191</v>
      </c>
      <c r="G214" s="213"/>
      <c r="H214" s="216">
        <v>11</v>
      </c>
      <c r="I214" s="217"/>
      <c r="J214" s="213"/>
      <c r="K214" s="213"/>
      <c r="L214" s="218"/>
      <c r="M214" s="219"/>
      <c r="N214" s="220"/>
      <c r="O214" s="220"/>
      <c r="P214" s="220"/>
      <c r="Q214" s="220"/>
      <c r="R214" s="220"/>
      <c r="S214" s="220"/>
      <c r="T214" s="221"/>
      <c r="AT214" s="222" t="s">
        <v>153</v>
      </c>
      <c r="AU214" s="222" t="s">
        <v>86</v>
      </c>
      <c r="AV214" s="14" t="s">
        <v>86</v>
      </c>
      <c r="AW214" s="14" t="s">
        <v>32</v>
      </c>
      <c r="AX214" s="14" t="s">
        <v>76</v>
      </c>
      <c r="AY214" s="222" t="s">
        <v>141</v>
      </c>
    </row>
    <row r="215" spans="1:65" s="15" customFormat="1">
      <c r="B215" s="223"/>
      <c r="C215" s="224"/>
      <c r="D215" s="203" t="s">
        <v>153</v>
      </c>
      <c r="E215" s="225" t="s">
        <v>1</v>
      </c>
      <c r="F215" s="226" t="s">
        <v>212</v>
      </c>
      <c r="G215" s="224"/>
      <c r="H215" s="227">
        <v>49.68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AT215" s="233" t="s">
        <v>153</v>
      </c>
      <c r="AU215" s="233" t="s">
        <v>86</v>
      </c>
      <c r="AV215" s="15" t="s">
        <v>148</v>
      </c>
      <c r="AW215" s="15" t="s">
        <v>32</v>
      </c>
      <c r="AX215" s="15" t="s">
        <v>84</v>
      </c>
      <c r="AY215" s="233" t="s">
        <v>141</v>
      </c>
    </row>
    <row r="216" spans="1:65" s="2" customFormat="1" ht="24.2" customHeight="1">
      <c r="A216" s="34"/>
      <c r="B216" s="35"/>
      <c r="C216" s="187" t="s">
        <v>242</v>
      </c>
      <c r="D216" s="187" t="s">
        <v>144</v>
      </c>
      <c r="E216" s="188" t="s">
        <v>201</v>
      </c>
      <c r="F216" s="189" t="s">
        <v>202</v>
      </c>
      <c r="G216" s="190" t="s">
        <v>147</v>
      </c>
      <c r="H216" s="191">
        <v>99.68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41</v>
      </c>
      <c r="O216" s="71"/>
      <c r="P216" s="197">
        <f>O216*H216</f>
        <v>0</v>
      </c>
      <c r="Q216" s="197">
        <v>4.0000000000000003E-5</v>
      </c>
      <c r="R216" s="197">
        <f>Q216*H216</f>
        <v>3.9872000000000006E-3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148</v>
      </c>
      <c r="AT216" s="199" t="s">
        <v>144</v>
      </c>
      <c r="AU216" s="199" t="s">
        <v>86</v>
      </c>
      <c r="AY216" s="17" t="s">
        <v>141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84</v>
      </c>
      <c r="BK216" s="200">
        <f>ROUND(I216*H216,2)</f>
        <v>0</v>
      </c>
      <c r="BL216" s="17" t="s">
        <v>148</v>
      </c>
      <c r="BM216" s="199" t="s">
        <v>1050</v>
      </c>
    </row>
    <row r="217" spans="1:65" s="14" customFormat="1">
      <c r="B217" s="212"/>
      <c r="C217" s="213"/>
      <c r="D217" s="203" t="s">
        <v>153</v>
      </c>
      <c r="E217" s="214" t="s">
        <v>1</v>
      </c>
      <c r="F217" s="215" t="s">
        <v>1051</v>
      </c>
      <c r="G217" s="213"/>
      <c r="H217" s="216">
        <v>99.68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153</v>
      </c>
      <c r="AU217" s="222" t="s">
        <v>86</v>
      </c>
      <c r="AV217" s="14" t="s">
        <v>86</v>
      </c>
      <c r="AW217" s="14" t="s">
        <v>32</v>
      </c>
      <c r="AX217" s="14" t="s">
        <v>84</v>
      </c>
      <c r="AY217" s="222" t="s">
        <v>141</v>
      </c>
    </row>
    <row r="218" spans="1:65" s="2" customFormat="1" ht="24.2" customHeight="1">
      <c r="A218" s="34"/>
      <c r="B218" s="35"/>
      <c r="C218" s="187" t="s">
        <v>246</v>
      </c>
      <c r="D218" s="187" t="s">
        <v>144</v>
      </c>
      <c r="E218" s="188" t="s">
        <v>1052</v>
      </c>
      <c r="F218" s="189" t="s">
        <v>1053</v>
      </c>
      <c r="G218" s="190" t="s">
        <v>147</v>
      </c>
      <c r="H218" s="191">
        <v>3.0960000000000001</v>
      </c>
      <c r="I218" s="192"/>
      <c r="J218" s="193">
        <f>ROUND(I218*H218,2)</f>
        <v>0</v>
      </c>
      <c r="K218" s="194"/>
      <c r="L218" s="39"/>
      <c r="M218" s="195" t="s">
        <v>1</v>
      </c>
      <c r="N218" s="196" t="s">
        <v>41</v>
      </c>
      <c r="O218" s="71"/>
      <c r="P218" s="197">
        <f>O218*H218</f>
        <v>0</v>
      </c>
      <c r="Q218" s="197">
        <v>0</v>
      </c>
      <c r="R218" s="197">
        <f>Q218*H218</f>
        <v>0</v>
      </c>
      <c r="S218" s="197">
        <v>7.4999999999999997E-2</v>
      </c>
      <c r="T218" s="198">
        <f>S218*H218</f>
        <v>0.23219999999999999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148</v>
      </c>
      <c r="AT218" s="199" t="s">
        <v>144</v>
      </c>
      <c r="AU218" s="199" t="s">
        <v>86</v>
      </c>
      <c r="AY218" s="17" t="s">
        <v>141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84</v>
      </c>
      <c r="BK218" s="200">
        <f>ROUND(I218*H218,2)</f>
        <v>0</v>
      </c>
      <c r="BL218" s="17" t="s">
        <v>148</v>
      </c>
      <c r="BM218" s="199" t="s">
        <v>1054</v>
      </c>
    </row>
    <row r="219" spans="1:65" s="14" customFormat="1">
      <c r="B219" s="212"/>
      <c r="C219" s="213"/>
      <c r="D219" s="203" t="s">
        <v>153</v>
      </c>
      <c r="E219" s="214" t="s">
        <v>1</v>
      </c>
      <c r="F219" s="215" t="s">
        <v>1055</v>
      </c>
      <c r="G219" s="213"/>
      <c r="H219" s="216">
        <v>0.77400000000000002</v>
      </c>
      <c r="I219" s="217"/>
      <c r="J219" s="213"/>
      <c r="K219" s="213"/>
      <c r="L219" s="218"/>
      <c r="M219" s="219"/>
      <c r="N219" s="220"/>
      <c r="O219" s="220"/>
      <c r="P219" s="220"/>
      <c r="Q219" s="220"/>
      <c r="R219" s="220"/>
      <c r="S219" s="220"/>
      <c r="T219" s="221"/>
      <c r="AT219" s="222" t="s">
        <v>153</v>
      </c>
      <c r="AU219" s="222" t="s">
        <v>86</v>
      </c>
      <c r="AV219" s="14" t="s">
        <v>86</v>
      </c>
      <c r="AW219" s="14" t="s">
        <v>32</v>
      </c>
      <c r="AX219" s="14" t="s">
        <v>76</v>
      </c>
      <c r="AY219" s="222" t="s">
        <v>141</v>
      </c>
    </row>
    <row r="220" spans="1:65" s="14" customFormat="1">
      <c r="B220" s="212"/>
      <c r="C220" s="213"/>
      <c r="D220" s="203" t="s">
        <v>153</v>
      </c>
      <c r="E220" s="214" t="s">
        <v>1</v>
      </c>
      <c r="F220" s="215" t="s">
        <v>1055</v>
      </c>
      <c r="G220" s="213"/>
      <c r="H220" s="216">
        <v>0.77400000000000002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153</v>
      </c>
      <c r="AU220" s="222" t="s">
        <v>86</v>
      </c>
      <c r="AV220" s="14" t="s">
        <v>86</v>
      </c>
      <c r="AW220" s="14" t="s">
        <v>32</v>
      </c>
      <c r="AX220" s="14" t="s">
        <v>76</v>
      </c>
      <c r="AY220" s="222" t="s">
        <v>141</v>
      </c>
    </row>
    <row r="221" spans="1:65" s="14" customFormat="1">
      <c r="B221" s="212"/>
      <c r="C221" s="213"/>
      <c r="D221" s="203" t="s">
        <v>153</v>
      </c>
      <c r="E221" s="214" t="s">
        <v>1</v>
      </c>
      <c r="F221" s="215" t="s">
        <v>1055</v>
      </c>
      <c r="G221" s="213"/>
      <c r="H221" s="216">
        <v>0.77400000000000002</v>
      </c>
      <c r="I221" s="217"/>
      <c r="J221" s="213"/>
      <c r="K221" s="213"/>
      <c r="L221" s="218"/>
      <c r="M221" s="219"/>
      <c r="N221" s="220"/>
      <c r="O221" s="220"/>
      <c r="P221" s="220"/>
      <c r="Q221" s="220"/>
      <c r="R221" s="220"/>
      <c r="S221" s="220"/>
      <c r="T221" s="221"/>
      <c r="AT221" s="222" t="s">
        <v>153</v>
      </c>
      <c r="AU221" s="222" t="s">
        <v>86</v>
      </c>
      <c r="AV221" s="14" t="s">
        <v>86</v>
      </c>
      <c r="AW221" s="14" t="s">
        <v>32</v>
      </c>
      <c r="AX221" s="14" t="s">
        <v>76</v>
      </c>
      <c r="AY221" s="222" t="s">
        <v>141</v>
      </c>
    </row>
    <row r="222" spans="1:65" s="14" customFormat="1">
      <c r="B222" s="212"/>
      <c r="C222" s="213"/>
      <c r="D222" s="203" t="s">
        <v>153</v>
      </c>
      <c r="E222" s="214" t="s">
        <v>1</v>
      </c>
      <c r="F222" s="215" t="s">
        <v>1055</v>
      </c>
      <c r="G222" s="213"/>
      <c r="H222" s="216">
        <v>0.77400000000000002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153</v>
      </c>
      <c r="AU222" s="222" t="s">
        <v>86</v>
      </c>
      <c r="AV222" s="14" t="s">
        <v>86</v>
      </c>
      <c r="AW222" s="14" t="s">
        <v>32</v>
      </c>
      <c r="AX222" s="14" t="s">
        <v>76</v>
      </c>
      <c r="AY222" s="222" t="s">
        <v>141</v>
      </c>
    </row>
    <row r="223" spans="1:65" s="15" customFormat="1">
      <c r="B223" s="223"/>
      <c r="C223" s="224"/>
      <c r="D223" s="203" t="s">
        <v>153</v>
      </c>
      <c r="E223" s="225" t="s">
        <v>1</v>
      </c>
      <c r="F223" s="226" t="s">
        <v>212</v>
      </c>
      <c r="G223" s="224"/>
      <c r="H223" s="227">
        <v>3.0960000000000001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AT223" s="233" t="s">
        <v>153</v>
      </c>
      <c r="AU223" s="233" t="s">
        <v>86</v>
      </c>
      <c r="AV223" s="15" t="s">
        <v>148</v>
      </c>
      <c r="AW223" s="15" t="s">
        <v>32</v>
      </c>
      <c r="AX223" s="15" t="s">
        <v>84</v>
      </c>
      <c r="AY223" s="233" t="s">
        <v>141</v>
      </c>
    </row>
    <row r="224" spans="1:65" s="2" customFormat="1" ht="24.2" customHeight="1">
      <c r="A224" s="34"/>
      <c r="B224" s="35"/>
      <c r="C224" s="187" t="s">
        <v>250</v>
      </c>
      <c r="D224" s="187" t="s">
        <v>144</v>
      </c>
      <c r="E224" s="188" t="s">
        <v>1056</v>
      </c>
      <c r="F224" s="189" t="s">
        <v>1057</v>
      </c>
      <c r="G224" s="190" t="s">
        <v>147</v>
      </c>
      <c r="H224" s="191">
        <v>1.369</v>
      </c>
      <c r="I224" s="192"/>
      <c r="J224" s="193">
        <f>ROUND(I224*H224,2)</f>
        <v>0</v>
      </c>
      <c r="K224" s="194"/>
      <c r="L224" s="39"/>
      <c r="M224" s="195" t="s">
        <v>1</v>
      </c>
      <c r="N224" s="196" t="s">
        <v>41</v>
      </c>
      <c r="O224" s="71"/>
      <c r="P224" s="197">
        <f>O224*H224</f>
        <v>0</v>
      </c>
      <c r="Q224" s="197">
        <v>0</v>
      </c>
      <c r="R224" s="197">
        <f>Q224*H224</f>
        <v>0</v>
      </c>
      <c r="S224" s="197">
        <v>6.2E-2</v>
      </c>
      <c r="T224" s="198">
        <f>S224*H224</f>
        <v>8.4877999999999995E-2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148</v>
      </c>
      <c r="AT224" s="199" t="s">
        <v>144</v>
      </c>
      <c r="AU224" s="199" t="s">
        <v>86</v>
      </c>
      <c r="AY224" s="17" t="s">
        <v>141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84</v>
      </c>
      <c r="BK224" s="200">
        <f>ROUND(I224*H224,2)</f>
        <v>0</v>
      </c>
      <c r="BL224" s="17" t="s">
        <v>148</v>
      </c>
      <c r="BM224" s="199" t="s">
        <v>1058</v>
      </c>
    </row>
    <row r="225" spans="1:65" s="14" customFormat="1">
      <c r="B225" s="212"/>
      <c r="C225" s="213"/>
      <c r="D225" s="203" t="s">
        <v>153</v>
      </c>
      <c r="E225" s="214" t="s">
        <v>1</v>
      </c>
      <c r="F225" s="215" t="s">
        <v>1059</v>
      </c>
      <c r="G225" s="213"/>
      <c r="H225" s="216">
        <v>1.369</v>
      </c>
      <c r="I225" s="217"/>
      <c r="J225" s="213"/>
      <c r="K225" s="213"/>
      <c r="L225" s="218"/>
      <c r="M225" s="219"/>
      <c r="N225" s="220"/>
      <c r="O225" s="220"/>
      <c r="P225" s="220"/>
      <c r="Q225" s="220"/>
      <c r="R225" s="220"/>
      <c r="S225" s="220"/>
      <c r="T225" s="221"/>
      <c r="AT225" s="222" t="s">
        <v>153</v>
      </c>
      <c r="AU225" s="222" t="s">
        <v>86</v>
      </c>
      <c r="AV225" s="14" t="s">
        <v>86</v>
      </c>
      <c r="AW225" s="14" t="s">
        <v>32</v>
      </c>
      <c r="AX225" s="14" t="s">
        <v>84</v>
      </c>
      <c r="AY225" s="222" t="s">
        <v>141</v>
      </c>
    </row>
    <row r="226" spans="1:65" s="2" customFormat="1" ht="21.75" customHeight="1">
      <c r="A226" s="34"/>
      <c r="B226" s="35"/>
      <c r="C226" s="187" t="s">
        <v>254</v>
      </c>
      <c r="D226" s="187" t="s">
        <v>144</v>
      </c>
      <c r="E226" s="188" t="s">
        <v>217</v>
      </c>
      <c r="F226" s="189" t="s">
        <v>218</v>
      </c>
      <c r="G226" s="190" t="s">
        <v>147</v>
      </c>
      <c r="H226" s="191">
        <v>3.3</v>
      </c>
      <c r="I226" s="192"/>
      <c r="J226" s="193">
        <f>ROUND(I226*H226,2)</f>
        <v>0</v>
      </c>
      <c r="K226" s="194"/>
      <c r="L226" s="39"/>
      <c r="M226" s="195" t="s">
        <v>1</v>
      </c>
      <c r="N226" s="196" t="s">
        <v>41</v>
      </c>
      <c r="O226" s="71"/>
      <c r="P226" s="197">
        <f>O226*H226</f>
        <v>0</v>
      </c>
      <c r="Q226" s="197">
        <v>0</v>
      </c>
      <c r="R226" s="197">
        <f>Q226*H226</f>
        <v>0</v>
      </c>
      <c r="S226" s="197">
        <v>7.5999999999999998E-2</v>
      </c>
      <c r="T226" s="198">
        <f>S226*H226</f>
        <v>0.25079999999999997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148</v>
      </c>
      <c r="AT226" s="199" t="s">
        <v>144</v>
      </c>
      <c r="AU226" s="199" t="s">
        <v>86</v>
      </c>
      <c r="AY226" s="17" t="s">
        <v>141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84</v>
      </c>
      <c r="BK226" s="200">
        <f>ROUND(I226*H226,2)</f>
        <v>0</v>
      </c>
      <c r="BL226" s="17" t="s">
        <v>148</v>
      </c>
      <c r="BM226" s="199" t="s">
        <v>1060</v>
      </c>
    </row>
    <row r="227" spans="1:65" s="14" customFormat="1">
      <c r="B227" s="212"/>
      <c r="C227" s="213"/>
      <c r="D227" s="203" t="s">
        <v>153</v>
      </c>
      <c r="E227" s="214" t="s">
        <v>1</v>
      </c>
      <c r="F227" s="215" t="s">
        <v>1061</v>
      </c>
      <c r="G227" s="213"/>
      <c r="H227" s="216">
        <v>1.4</v>
      </c>
      <c r="I227" s="217"/>
      <c r="J227" s="213"/>
      <c r="K227" s="213"/>
      <c r="L227" s="218"/>
      <c r="M227" s="219"/>
      <c r="N227" s="220"/>
      <c r="O227" s="220"/>
      <c r="P227" s="220"/>
      <c r="Q227" s="220"/>
      <c r="R227" s="220"/>
      <c r="S227" s="220"/>
      <c r="T227" s="221"/>
      <c r="AT227" s="222" t="s">
        <v>153</v>
      </c>
      <c r="AU227" s="222" t="s">
        <v>86</v>
      </c>
      <c r="AV227" s="14" t="s">
        <v>86</v>
      </c>
      <c r="AW227" s="14" t="s">
        <v>32</v>
      </c>
      <c r="AX227" s="14" t="s">
        <v>76</v>
      </c>
      <c r="AY227" s="222" t="s">
        <v>141</v>
      </c>
    </row>
    <row r="228" spans="1:65" s="14" customFormat="1">
      <c r="B228" s="212"/>
      <c r="C228" s="213"/>
      <c r="D228" s="203" t="s">
        <v>153</v>
      </c>
      <c r="E228" s="214" t="s">
        <v>1</v>
      </c>
      <c r="F228" s="215" t="s">
        <v>1062</v>
      </c>
      <c r="G228" s="213"/>
      <c r="H228" s="216">
        <v>1.9</v>
      </c>
      <c r="I228" s="217"/>
      <c r="J228" s="213"/>
      <c r="K228" s="213"/>
      <c r="L228" s="218"/>
      <c r="M228" s="219"/>
      <c r="N228" s="220"/>
      <c r="O228" s="220"/>
      <c r="P228" s="220"/>
      <c r="Q228" s="220"/>
      <c r="R228" s="220"/>
      <c r="S228" s="220"/>
      <c r="T228" s="221"/>
      <c r="AT228" s="222" t="s">
        <v>153</v>
      </c>
      <c r="AU228" s="222" t="s">
        <v>86</v>
      </c>
      <c r="AV228" s="14" t="s">
        <v>86</v>
      </c>
      <c r="AW228" s="14" t="s">
        <v>32</v>
      </c>
      <c r="AX228" s="14" t="s">
        <v>76</v>
      </c>
      <c r="AY228" s="222" t="s">
        <v>141</v>
      </c>
    </row>
    <row r="229" spans="1:65" s="15" customFormat="1">
      <c r="B229" s="223"/>
      <c r="C229" s="224"/>
      <c r="D229" s="203" t="s">
        <v>153</v>
      </c>
      <c r="E229" s="225" t="s">
        <v>1</v>
      </c>
      <c r="F229" s="226" t="s">
        <v>212</v>
      </c>
      <c r="G229" s="224"/>
      <c r="H229" s="227">
        <v>3.3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153</v>
      </c>
      <c r="AU229" s="233" t="s">
        <v>86</v>
      </c>
      <c r="AV229" s="15" t="s">
        <v>148</v>
      </c>
      <c r="AW229" s="15" t="s">
        <v>32</v>
      </c>
      <c r="AX229" s="15" t="s">
        <v>84</v>
      </c>
      <c r="AY229" s="233" t="s">
        <v>141</v>
      </c>
    </row>
    <row r="230" spans="1:65" s="2" customFormat="1" ht="24.2" customHeight="1">
      <c r="A230" s="34"/>
      <c r="B230" s="35"/>
      <c r="C230" s="187" t="s">
        <v>258</v>
      </c>
      <c r="D230" s="187" t="s">
        <v>144</v>
      </c>
      <c r="E230" s="188" t="s">
        <v>840</v>
      </c>
      <c r="F230" s="189" t="s">
        <v>841</v>
      </c>
      <c r="G230" s="190" t="s">
        <v>185</v>
      </c>
      <c r="H230" s="191">
        <v>1.2</v>
      </c>
      <c r="I230" s="192"/>
      <c r="J230" s="193">
        <f>ROUND(I230*H230,2)</f>
        <v>0</v>
      </c>
      <c r="K230" s="194"/>
      <c r="L230" s="39"/>
      <c r="M230" s="195" t="s">
        <v>1</v>
      </c>
      <c r="N230" s="196" t="s">
        <v>41</v>
      </c>
      <c r="O230" s="71"/>
      <c r="P230" s="197">
        <f>O230*H230</f>
        <v>0</v>
      </c>
      <c r="Q230" s="197">
        <v>0</v>
      </c>
      <c r="R230" s="197">
        <f>Q230*H230</f>
        <v>0</v>
      </c>
      <c r="S230" s="197">
        <v>4.2000000000000003E-2</v>
      </c>
      <c r="T230" s="198">
        <f>S230*H230</f>
        <v>5.04E-2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148</v>
      </c>
      <c r="AT230" s="199" t="s">
        <v>144</v>
      </c>
      <c r="AU230" s="199" t="s">
        <v>86</v>
      </c>
      <c r="AY230" s="17" t="s">
        <v>141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7" t="s">
        <v>84</v>
      </c>
      <c r="BK230" s="200">
        <f>ROUND(I230*H230,2)</f>
        <v>0</v>
      </c>
      <c r="BL230" s="17" t="s">
        <v>148</v>
      </c>
      <c r="BM230" s="199" t="s">
        <v>1063</v>
      </c>
    </row>
    <row r="231" spans="1:65" s="13" customFormat="1">
      <c r="B231" s="201"/>
      <c r="C231" s="202"/>
      <c r="D231" s="203" t="s">
        <v>153</v>
      </c>
      <c r="E231" s="204" t="s">
        <v>1</v>
      </c>
      <c r="F231" s="205" t="s">
        <v>988</v>
      </c>
      <c r="G231" s="202"/>
      <c r="H231" s="204" t="s">
        <v>1</v>
      </c>
      <c r="I231" s="206"/>
      <c r="J231" s="202"/>
      <c r="K231" s="202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153</v>
      </c>
      <c r="AU231" s="211" t="s">
        <v>86</v>
      </c>
      <c r="AV231" s="13" t="s">
        <v>84</v>
      </c>
      <c r="AW231" s="13" t="s">
        <v>32</v>
      </c>
      <c r="AX231" s="13" t="s">
        <v>76</v>
      </c>
      <c r="AY231" s="211" t="s">
        <v>141</v>
      </c>
    </row>
    <row r="232" spans="1:65" s="14" customFormat="1">
      <c r="B232" s="212"/>
      <c r="C232" s="213"/>
      <c r="D232" s="203" t="s">
        <v>153</v>
      </c>
      <c r="E232" s="214" t="s">
        <v>1</v>
      </c>
      <c r="F232" s="215" t="s">
        <v>1064</v>
      </c>
      <c r="G232" s="213"/>
      <c r="H232" s="216">
        <v>1.2</v>
      </c>
      <c r="I232" s="217"/>
      <c r="J232" s="213"/>
      <c r="K232" s="213"/>
      <c r="L232" s="218"/>
      <c r="M232" s="219"/>
      <c r="N232" s="220"/>
      <c r="O232" s="220"/>
      <c r="P232" s="220"/>
      <c r="Q232" s="220"/>
      <c r="R232" s="220"/>
      <c r="S232" s="220"/>
      <c r="T232" s="221"/>
      <c r="AT232" s="222" t="s">
        <v>153</v>
      </c>
      <c r="AU232" s="222" t="s">
        <v>86</v>
      </c>
      <c r="AV232" s="14" t="s">
        <v>86</v>
      </c>
      <c r="AW232" s="14" t="s">
        <v>32</v>
      </c>
      <c r="AX232" s="14" t="s">
        <v>84</v>
      </c>
      <c r="AY232" s="222" t="s">
        <v>141</v>
      </c>
    </row>
    <row r="233" spans="1:65" s="2" customFormat="1" ht="24.2" customHeight="1">
      <c r="A233" s="34"/>
      <c r="B233" s="35"/>
      <c r="C233" s="187" t="s">
        <v>266</v>
      </c>
      <c r="D233" s="187" t="s">
        <v>144</v>
      </c>
      <c r="E233" s="188" t="s">
        <v>227</v>
      </c>
      <c r="F233" s="189" t="s">
        <v>228</v>
      </c>
      <c r="G233" s="190" t="s">
        <v>147</v>
      </c>
      <c r="H233" s="191">
        <v>28.852</v>
      </c>
      <c r="I233" s="192"/>
      <c r="J233" s="193">
        <f>ROUND(I233*H233,2)</f>
        <v>0</v>
      </c>
      <c r="K233" s="194"/>
      <c r="L233" s="39"/>
      <c r="M233" s="195" t="s">
        <v>1</v>
      </c>
      <c r="N233" s="196" t="s">
        <v>41</v>
      </c>
      <c r="O233" s="71"/>
      <c r="P233" s="197">
        <f>O233*H233</f>
        <v>0</v>
      </c>
      <c r="Q233" s="197">
        <v>0</v>
      </c>
      <c r="R233" s="197">
        <f>Q233*H233</f>
        <v>0</v>
      </c>
      <c r="S233" s="197">
        <v>6.8000000000000005E-2</v>
      </c>
      <c r="T233" s="198">
        <f>S233*H233</f>
        <v>1.9619360000000001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148</v>
      </c>
      <c r="AT233" s="199" t="s">
        <v>144</v>
      </c>
      <c r="AU233" s="199" t="s">
        <v>86</v>
      </c>
      <c r="AY233" s="17" t="s">
        <v>141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7" t="s">
        <v>84</v>
      </c>
      <c r="BK233" s="200">
        <f>ROUND(I233*H233,2)</f>
        <v>0</v>
      </c>
      <c r="BL233" s="17" t="s">
        <v>148</v>
      </c>
      <c r="BM233" s="199" t="s">
        <v>1065</v>
      </c>
    </row>
    <row r="234" spans="1:65" s="13" customFormat="1">
      <c r="B234" s="201"/>
      <c r="C234" s="202"/>
      <c r="D234" s="203" t="s">
        <v>153</v>
      </c>
      <c r="E234" s="204" t="s">
        <v>1</v>
      </c>
      <c r="F234" s="205" t="s">
        <v>1042</v>
      </c>
      <c r="G234" s="202"/>
      <c r="H234" s="204" t="s">
        <v>1</v>
      </c>
      <c r="I234" s="206"/>
      <c r="J234" s="202"/>
      <c r="K234" s="202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153</v>
      </c>
      <c r="AU234" s="211" t="s">
        <v>86</v>
      </c>
      <c r="AV234" s="13" t="s">
        <v>84</v>
      </c>
      <c r="AW234" s="13" t="s">
        <v>32</v>
      </c>
      <c r="AX234" s="13" t="s">
        <v>76</v>
      </c>
      <c r="AY234" s="211" t="s">
        <v>141</v>
      </c>
    </row>
    <row r="235" spans="1:65" s="14" customFormat="1">
      <c r="B235" s="212"/>
      <c r="C235" s="213"/>
      <c r="D235" s="203" t="s">
        <v>153</v>
      </c>
      <c r="E235" s="214" t="s">
        <v>1</v>
      </c>
      <c r="F235" s="215" t="s">
        <v>1066</v>
      </c>
      <c r="G235" s="213"/>
      <c r="H235" s="216">
        <v>2.1120000000000001</v>
      </c>
      <c r="I235" s="217"/>
      <c r="J235" s="213"/>
      <c r="K235" s="213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153</v>
      </c>
      <c r="AU235" s="222" t="s">
        <v>86</v>
      </c>
      <c r="AV235" s="14" t="s">
        <v>86</v>
      </c>
      <c r="AW235" s="14" t="s">
        <v>32</v>
      </c>
      <c r="AX235" s="14" t="s">
        <v>76</v>
      </c>
      <c r="AY235" s="222" t="s">
        <v>141</v>
      </c>
    </row>
    <row r="236" spans="1:65" s="14" customFormat="1">
      <c r="B236" s="212"/>
      <c r="C236" s="213"/>
      <c r="D236" s="203" t="s">
        <v>153</v>
      </c>
      <c r="E236" s="214" t="s">
        <v>1</v>
      </c>
      <c r="F236" s="215" t="s">
        <v>1067</v>
      </c>
      <c r="G236" s="213"/>
      <c r="H236" s="216">
        <v>2.89</v>
      </c>
      <c r="I236" s="217"/>
      <c r="J236" s="213"/>
      <c r="K236" s="213"/>
      <c r="L236" s="218"/>
      <c r="M236" s="219"/>
      <c r="N236" s="220"/>
      <c r="O236" s="220"/>
      <c r="P236" s="220"/>
      <c r="Q236" s="220"/>
      <c r="R236" s="220"/>
      <c r="S236" s="220"/>
      <c r="T236" s="221"/>
      <c r="AT236" s="222" t="s">
        <v>153</v>
      </c>
      <c r="AU236" s="222" t="s">
        <v>86</v>
      </c>
      <c r="AV236" s="14" t="s">
        <v>86</v>
      </c>
      <c r="AW236" s="14" t="s">
        <v>32</v>
      </c>
      <c r="AX236" s="14" t="s">
        <v>76</v>
      </c>
      <c r="AY236" s="222" t="s">
        <v>141</v>
      </c>
    </row>
    <row r="237" spans="1:65" s="14" customFormat="1">
      <c r="B237" s="212"/>
      <c r="C237" s="213"/>
      <c r="D237" s="203" t="s">
        <v>153</v>
      </c>
      <c r="E237" s="214" t="s">
        <v>1</v>
      </c>
      <c r="F237" s="215" t="s">
        <v>1068</v>
      </c>
      <c r="G237" s="213"/>
      <c r="H237" s="216">
        <v>10.14</v>
      </c>
      <c r="I237" s="217"/>
      <c r="J237" s="213"/>
      <c r="K237" s="213"/>
      <c r="L237" s="218"/>
      <c r="M237" s="219"/>
      <c r="N237" s="220"/>
      <c r="O237" s="220"/>
      <c r="P237" s="220"/>
      <c r="Q237" s="220"/>
      <c r="R237" s="220"/>
      <c r="S237" s="220"/>
      <c r="T237" s="221"/>
      <c r="AT237" s="222" t="s">
        <v>153</v>
      </c>
      <c r="AU237" s="222" t="s">
        <v>86</v>
      </c>
      <c r="AV237" s="14" t="s">
        <v>86</v>
      </c>
      <c r="AW237" s="14" t="s">
        <v>32</v>
      </c>
      <c r="AX237" s="14" t="s">
        <v>76</v>
      </c>
      <c r="AY237" s="222" t="s">
        <v>141</v>
      </c>
    </row>
    <row r="238" spans="1:65" s="13" customFormat="1">
      <c r="B238" s="201"/>
      <c r="C238" s="202"/>
      <c r="D238" s="203" t="s">
        <v>153</v>
      </c>
      <c r="E238" s="204" t="s">
        <v>1</v>
      </c>
      <c r="F238" s="205" t="s">
        <v>1044</v>
      </c>
      <c r="G238" s="202"/>
      <c r="H238" s="204" t="s">
        <v>1</v>
      </c>
      <c r="I238" s="206"/>
      <c r="J238" s="202"/>
      <c r="K238" s="202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153</v>
      </c>
      <c r="AU238" s="211" t="s">
        <v>86</v>
      </c>
      <c r="AV238" s="13" t="s">
        <v>84</v>
      </c>
      <c r="AW238" s="13" t="s">
        <v>32</v>
      </c>
      <c r="AX238" s="13" t="s">
        <v>76</v>
      </c>
      <c r="AY238" s="211" t="s">
        <v>141</v>
      </c>
    </row>
    <row r="239" spans="1:65" s="14" customFormat="1">
      <c r="B239" s="212"/>
      <c r="C239" s="213"/>
      <c r="D239" s="203" t="s">
        <v>153</v>
      </c>
      <c r="E239" s="214" t="s">
        <v>1</v>
      </c>
      <c r="F239" s="215" t="s">
        <v>1069</v>
      </c>
      <c r="G239" s="213"/>
      <c r="H239" s="216">
        <v>3.51</v>
      </c>
      <c r="I239" s="217"/>
      <c r="J239" s="213"/>
      <c r="K239" s="213"/>
      <c r="L239" s="218"/>
      <c r="M239" s="219"/>
      <c r="N239" s="220"/>
      <c r="O239" s="220"/>
      <c r="P239" s="220"/>
      <c r="Q239" s="220"/>
      <c r="R239" s="220"/>
      <c r="S239" s="220"/>
      <c r="T239" s="221"/>
      <c r="AT239" s="222" t="s">
        <v>153</v>
      </c>
      <c r="AU239" s="222" t="s">
        <v>86</v>
      </c>
      <c r="AV239" s="14" t="s">
        <v>86</v>
      </c>
      <c r="AW239" s="14" t="s">
        <v>32</v>
      </c>
      <c r="AX239" s="14" t="s">
        <v>76</v>
      </c>
      <c r="AY239" s="222" t="s">
        <v>141</v>
      </c>
    </row>
    <row r="240" spans="1:65" s="14" customFormat="1">
      <c r="B240" s="212"/>
      <c r="C240" s="213"/>
      <c r="D240" s="203" t="s">
        <v>153</v>
      </c>
      <c r="E240" s="214" t="s">
        <v>1</v>
      </c>
      <c r="F240" s="215" t="s">
        <v>1070</v>
      </c>
      <c r="G240" s="213"/>
      <c r="H240" s="216">
        <v>10.199999999999999</v>
      </c>
      <c r="I240" s="217"/>
      <c r="J240" s="213"/>
      <c r="K240" s="213"/>
      <c r="L240" s="218"/>
      <c r="M240" s="219"/>
      <c r="N240" s="220"/>
      <c r="O240" s="220"/>
      <c r="P240" s="220"/>
      <c r="Q240" s="220"/>
      <c r="R240" s="220"/>
      <c r="S240" s="220"/>
      <c r="T240" s="221"/>
      <c r="AT240" s="222" t="s">
        <v>153</v>
      </c>
      <c r="AU240" s="222" t="s">
        <v>86</v>
      </c>
      <c r="AV240" s="14" t="s">
        <v>86</v>
      </c>
      <c r="AW240" s="14" t="s">
        <v>32</v>
      </c>
      <c r="AX240" s="14" t="s">
        <v>76</v>
      </c>
      <c r="AY240" s="222" t="s">
        <v>141</v>
      </c>
    </row>
    <row r="241" spans="1:65" s="15" customFormat="1">
      <c r="B241" s="223"/>
      <c r="C241" s="224"/>
      <c r="D241" s="203" t="s">
        <v>153</v>
      </c>
      <c r="E241" s="225" t="s">
        <v>1</v>
      </c>
      <c r="F241" s="226" t="s">
        <v>212</v>
      </c>
      <c r="G241" s="224"/>
      <c r="H241" s="227">
        <v>28.852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AT241" s="233" t="s">
        <v>153</v>
      </c>
      <c r="AU241" s="233" t="s">
        <v>86</v>
      </c>
      <c r="AV241" s="15" t="s">
        <v>148</v>
      </c>
      <c r="AW241" s="15" t="s">
        <v>32</v>
      </c>
      <c r="AX241" s="15" t="s">
        <v>84</v>
      </c>
      <c r="AY241" s="233" t="s">
        <v>141</v>
      </c>
    </row>
    <row r="242" spans="1:65" s="2" customFormat="1" ht="16.5" customHeight="1">
      <c r="A242" s="34"/>
      <c r="B242" s="35"/>
      <c r="C242" s="187" t="s">
        <v>271</v>
      </c>
      <c r="D242" s="187" t="s">
        <v>144</v>
      </c>
      <c r="E242" s="188" t="s">
        <v>231</v>
      </c>
      <c r="F242" s="189" t="s">
        <v>232</v>
      </c>
      <c r="G242" s="190" t="s">
        <v>233</v>
      </c>
      <c r="H242" s="191">
        <v>9</v>
      </c>
      <c r="I242" s="192"/>
      <c r="J242" s="193">
        <f t="shared" ref="J242:J250" si="0">ROUND(I242*H242,2)</f>
        <v>0</v>
      </c>
      <c r="K242" s="194"/>
      <c r="L242" s="39"/>
      <c r="M242" s="195" t="s">
        <v>1</v>
      </c>
      <c r="N242" s="196" t="s">
        <v>41</v>
      </c>
      <c r="O242" s="71"/>
      <c r="P242" s="197">
        <f t="shared" ref="P242:P250" si="1">O242*H242</f>
        <v>0</v>
      </c>
      <c r="Q242" s="197">
        <v>0</v>
      </c>
      <c r="R242" s="197">
        <f t="shared" ref="R242:R250" si="2">Q242*H242</f>
        <v>0</v>
      </c>
      <c r="S242" s="197">
        <v>0</v>
      </c>
      <c r="T242" s="198">
        <f t="shared" ref="T242:T250" si="3"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148</v>
      </c>
      <c r="AT242" s="199" t="s">
        <v>144</v>
      </c>
      <c r="AU242" s="199" t="s">
        <v>86</v>
      </c>
      <c r="AY242" s="17" t="s">
        <v>141</v>
      </c>
      <c r="BE242" s="200">
        <f t="shared" ref="BE242:BE250" si="4">IF(N242="základní",J242,0)</f>
        <v>0</v>
      </c>
      <c r="BF242" s="200">
        <f t="shared" ref="BF242:BF250" si="5">IF(N242="snížená",J242,0)</f>
        <v>0</v>
      </c>
      <c r="BG242" s="200">
        <f t="shared" ref="BG242:BG250" si="6">IF(N242="zákl. přenesená",J242,0)</f>
        <v>0</v>
      </c>
      <c r="BH242" s="200">
        <f t="shared" ref="BH242:BH250" si="7">IF(N242="sníž. přenesená",J242,0)</f>
        <v>0</v>
      </c>
      <c r="BI242" s="200">
        <f t="shared" ref="BI242:BI250" si="8">IF(N242="nulová",J242,0)</f>
        <v>0</v>
      </c>
      <c r="BJ242" s="17" t="s">
        <v>84</v>
      </c>
      <c r="BK242" s="200">
        <f t="shared" ref="BK242:BK250" si="9">ROUND(I242*H242,2)</f>
        <v>0</v>
      </c>
      <c r="BL242" s="17" t="s">
        <v>148</v>
      </c>
      <c r="BM242" s="199" t="s">
        <v>1071</v>
      </c>
    </row>
    <row r="243" spans="1:65" s="2" customFormat="1" ht="24.2" customHeight="1">
      <c r="A243" s="34"/>
      <c r="B243" s="35"/>
      <c r="C243" s="187" t="s">
        <v>275</v>
      </c>
      <c r="D243" s="187" t="s">
        <v>144</v>
      </c>
      <c r="E243" s="188" t="s">
        <v>236</v>
      </c>
      <c r="F243" s="189" t="s">
        <v>852</v>
      </c>
      <c r="G243" s="190" t="s">
        <v>233</v>
      </c>
      <c r="H243" s="191">
        <v>7</v>
      </c>
      <c r="I243" s="192"/>
      <c r="J243" s="193">
        <f t="shared" si="0"/>
        <v>0</v>
      </c>
      <c r="K243" s="194"/>
      <c r="L243" s="39"/>
      <c r="M243" s="195" t="s">
        <v>1</v>
      </c>
      <c r="N243" s="196" t="s">
        <v>41</v>
      </c>
      <c r="O243" s="71"/>
      <c r="P243" s="197">
        <f t="shared" si="1"/>
        <v>0</v>
      </c>
      <c r="Q243" s="197">
        <v>0</v>
      </c>
      <c r="R243" s="197">
        <f t="shared" si="2"/>
        <v>0</v>
      </c>
      <c r="S243" s="197">
        <v>0</v>
      </c>
      <c r="T243" s="198">
        <f t="shared" si="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148</v>
      </c>
      <c r="AT243" s="199" t="s">
        <v>144</v>
      </c>
      <c r="AU243" s="199" t="s">
        <v>86</v>
      </c>
      <c r="AY243" s="17" t="s">
        <v>141</v>
      </c>
      <c r="BE243" s="200">
        <f t="shared" si="4"/>
        <v>0</v>
      </c>
      <c r="BF243" s="200">
        <f t="shared" si="5"/>
        <v>0</v>
      </c>
      <c r="BG243" s="200">
        <f t="shared" si="6"/>
        <v>0</v>
      </c>
      <c r="BH243" s="200">
        <f t="shared" si="7"/>
        <v>0</v>
      </c>
      <c r="BI243" s="200">
        <f t="shared" si="8"/>
        <v>0</v>
      </c>
      <c r="BJ243" s="17" t="s">
        <v>84</v>
      </c>
      <c r="BK243" s="200">
        <f t="shared" si="9"/>
        <v>0</v>
      </c>
      <c r="BL243" s="17" t="s">
        <v>148</v>
      </c>
      <c r="BM243" s="199" t="s">
        <v>1072</v>
      </c>
    </row>
    <row r="244" spans="1:65" s="2" customFormat="1" ht="24.2" customHeight="1">
      <c r="A244" s="34"/>
      <c r="B244" s="35"/>
      <c r="C244" s="187" t="s">
        <v>280</v>
      </c>
      <c r="D244" s="187" t="s">
        <v>144</v>
      </c>
      <c r="E244" s="188" t="s">
        <v>239</v>
      </c>
      <c r="F244" s="189" t="s">
        <v>1073</v>
      </c>
      <c r="G244" s="190" t="s">
        <v>233</v>
      </c>
      <c r="H244" s="191">
        <v>1</v>
      </c>
      <c r="I244" s="192"/>
      <c r="J244" s="193">
        <f t="shared" si="0"/>
        <v>0</v>
      </c>
      <c r="K244" s="194"/>
      <c r="L244" s="39"/>
      <c r="M244" s="195" t="s">
        <v>1</v>
      </c>
      <c r="N244" s="196" t="s">
        <v>41</v>
      </c>
      <c r="O244" s="71"/>
      <c r="P244" s="197">
        <f t="shared" si="1"/>
        <v>0</v>
      </c>
      <c r="Q244" s="197">
        <v>0</v>
      </c>
      <c r="R244" s="197">
        <f t="shared" si="2"/>
        <v>0</v>
      </c>
      <c r="S244" s="197">
        <v>0</v>
      </c>
      <c r="T244" s="198">
        <f t="shared" si="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148</v>
      </c>
      <c r="AT244" s="199" t="s">
        <v>144</v>
      </c>
      <c r="AU244" s="199" t="s">
        <v>86</v>
      </c>
      <c r="AY244" s="17" t="s">
        <v>141</v>
      </c>
      <c r="BE244" s="200">
        <f t="shared" si="4"/>
        <v>0</v>
      </c>
      <c r="BF244" s="200">
        <f t="shared" si="5"/>
        <v>0</v>
      </c>
      <c r="BG244" s="200">
        <f t="shared" si="6"/>
        <v>0</v>
      </c>
      <c r="BH244" s="200">
        <f t="shared" si="7"/>
        <v>0</v>
      </c>
      <c r="BI244" s="200">
        <f t="shared" si="8"/>
        <v>0</v>
      </c>
      <c r="BJ244" s="17" t="s">
        <v>84</v>
      </c>
      <c r="BK244" s="200">
        <f t="shared" si="9"/>
        <v>0</v>
      </c>
      <c r="BL244" s="17" t="s">
        <v>148</v>
      </c>
      <c r="BM244" s="199" t="s">
        <v>1074</v>
      </c>
    </row>
    <row r="245" spans="1:65" s="2" customFormat="1" ht="16.5" customHeight="1">
      <c r="A245" s="34"/>
      <c r="B245" s="35"/>
      <c r="C245" s="187" t="s">
        <v>286</v>
      </c>
      <c r="D245" s="187" t="s">
        <v>144</v>
      </c>
      <c r="E245" s="188" t="s">
        <v>243</v>
      </c>
      <c r="F245" s="189" t="s">
        <v>1075</v>
      </c>
      <c r="G245" s="190" t="s">
        <v>233</v>
      </c>
      <c r="H245" s="191">
        <v>1</v>
      </c>
      <c r="I245" s="192"/>
      <c r="J245" s="193">
        <f t="shared" si="0"/>
        <v>0</v>
      </c>
      <c r="K245" s="194"/>
      <c r="L245" s="39"/>
      <c r="M245" s="195" t="s">
        <v>1</v>
      </c>
      <c r="N245" s="196" t="s">
        <v>41</v>
      </c>
      <c r="O245" s="71"/>
      <c r="P245" s="197">
        <f t="shared" si="1"/>
        <v>0</v>
      </c>
      <c r="Q245" s="197">
        <v>0</v>
      </c>
      <c r="R245" s="197">
        <f t="shared" si="2"/>
        <v>0</v>
      </c>
      <c r="S245" s="197">
        <v>0</v>
      </c>
      <c r="T245" s="198">
        <f t="shared" si="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148</v>
      </c>
      <c r="AT245" s="199" t="s">
        <v>144</v>
      </c>
      <c r="AU245" s="199" t="s">
        <v>86</v>
      </c>
      <c r="AY245" s="17" t="s">
        <v>141</v>
      </c>
      <c r="BE245" s="200">
        <f t="shared" si="4"/>
        <v>0</v>
      </c>
      <c r="BF245" s="200">
        <f t="shared" si="5"/>
        <v>0</v>
      </c>
      <c r="BG245" s="200">
        <f t="shared" si="6"/>
        <v>0</v>
      </c>
      <c r="BH245" s="200">
        <f t="shared" si="7"/>
        <v>0</v>
      </c>
      <c r="BI245" s="200">
        <f t="shared" si="8"/>
        <v>0</v>
      </c>
      <c r="BJ245" s="17" t="s">
        <v>84</v>
      </c>
      <c r="BK245" s="200">
        <f t="shared" si="9"/>
        <v>0</v>
      </c>
      <c r="BL245" s="17" t="s">
        <v>148</v>
      </c>
      <c r="BM245" s="199" t="s">
        <v>1076</v>
      </c>
    </row>
    <row r="246" spans="1:65" s="2" customFormat="1" ht="24.2" customHeight="1">
      <c r="A246" s="34"/>
      <c r="B246" s="35"/>
      <c r="C246" s="187" t="s">
        <v>294</v>
      </c>
      <c r="D246" s="187" t="s">
        <v>144</v>
      </c>
      <c r="E246" s="188" t="s">
        <v>247</v>
      </c>
      <c r="F246" s="189" t="s">
        <v>1077</v>
      </c>
      <c r="G246" s="190" t="s">
        <v>233</v>
      </c>
      <c r="H246" s="191">
        <v>1</v>
      </c>
      <c r="I246" s="192"/>
      <c r="J246" s="193">
        <f t="shared" si="0"/>
        <v>0</v>
      </c>
      <c r="K246" s="194"/>
      <c r="L246" s="39"/>
      <c r="M246" s="195" t="s">
        <v>1</v>
      </c>
      <c r="N246" s="196" t="s">
        <v>41</v>
      </c>
      <c r="O246" s="71"/>
      <c r="P246" s="197">
        <f t="shared" si="1"/>
        <v>0</v>
      </c>
      <c r="Q246" s="197">
        <v>0</v>
      </c>
      <c r="R246" s="197">
        <f t="shared" si="2"/>
        <v>0</v>
      </c>
      <c r="S246" s="197">
        <v>0</v>
      </c>
      <c r="T246" s="198">
        <f t="shared" si="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148</v>
      </c>
      <c r="AT246" s="199" t="s">
        <v>144</v>
      </c>
      <c r="AU246" s="199" t="s">
        <v>86</v>
      </c>
      <c r="AY246" s="17" t="s">
        <v>141</v>
      </c>
      <c r="BE246" s="200">
        <f t="shared" si="4"/>
        <v>0</v>
      </c>
      <c r="BF246" s="200">
        <f t="shared" si="5"/>
        <v>0</v>
      </c>
      <c r="BG246" s="200">
        <f t="shared" si="6"/>
        <v>0</v>
      </c>
      <c r="BH246" s="200">
        <f t="shared" si="7"/>
        <v>0</v>
      </c>
      <c r="BI246" s="200">
        <f t="shared" si="8"/>
        <v>0</v>
      </c>
      <c r="BJ246" s="17" t="s">
        <v>84</v>
      </c>
      <c r="BK246" s="200">
        <f t="shared" si="9"/>
        <v>0</v>
      </c>
      <c r="BL246" s="17" t="s">
        <v>148</v>
      </c>
      <c r="BM246" s="199" t="s">
        <v>1078</v>
      </c>
    </row>
    <row r="247" spans="1:65" s="2" customFormat="1" ht="62.65" customHeight="1">
      <c r="A247" s="34"/>
      <c r="B247" s="35"/>
      <c r="C247" s="187" t="s">
        <v>298</v>
      </c>
      <c r="D247" s="187" t="s">
        <v>144</v>
      </c>
      <c r="E247" s="188" t="s">
        <v>251</v>
      </c>
      <c r="F247" s="189" t="s">
        <v>1079</v>
      </c>
      <c r="G247" s="190" t="s">
        <v>233</v>
      </c>
      <c r="H247" s="191">
        <v>1</v>
      </c>
      <c r="I247" s="192"/>
      <c r="J247" s="193">
        <f t="shared" si="0"/>
        <v>0</v>
      </c>
      <c r="K247" s="194"/>
      <c r="L247" s="39"/>
      <c r="M247" s="195" t="s">
        <v>1</v>
      </c>
      <c r="N247" s="196" t="s">
        <v>41</v>
      </c>
      <c r="O247" s="71"/>
      <c r="P247" s="197">
        <f t="shared" si="1"/>
        <v>0</v>
      </c>
      <c r="Q247" s="197">
        <v>0</v>
      </c>
      <c r="R247" s="197">
        <f t="shared" si="2"/>
        <v>0</v>
      </c>
      <c r="S247" s="197">
        <v>0</v>
      </c>
      <c r="T247" s="198">
        <f t="shared" si="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148</v>
      </c>
      <c r="AT247" s="199" t="s">
        <v>144</v>
      </c>
      <c r="AU247" s="199" t="s">
        <v>86</v>
      </c>
      <c r="AY247" s="17" t="s">
        <v>141</v>
      </c>
      <c r="BE247" s="200">
        <f t="shared" si="4"/>
        <v>0</v>
      </c>
      <c r="BF247" s="200">
        <f t="shared" si="5"/>
        <v>0</v>
      </c>
      <c r="BG247" s="200">
        <f t="shared" si="6"/>
        <v>0</v>
      </c>
      <c r="BH247" s="200">
        <f t="shared" si="7"/>
        <v>0</v>
      </c>
      <c r="BI247" s="200">
        <f t="shared" si="8"/>
        <v>0</v>
      </c>
      <c r="BJ247" s="17" t="s">
        <v>84</v>
      </c>
      <c r="BK247" s="200">
        <f t="shared" si="9"/>
        <v>0</v>
      </c>
      <c r="BL247" s="17" t="s">
        <v>148</v>
      </c>
      <c r="BM247" s="199" t="s">
        <v>1080</v>
      </c>
    </row>
    <row r="248" spans="1:65" s="2" customFormat="1" ht="21.75" customHeight="1">
      <c r="A248" s="34"/>
      <c r="B248" s="35"/>
      <c r="C248" s="187" t="s">
        <v>302</v>
      </c>
      <c r="D248" s="187" t="s">
        <v>144</v>
      </c>
      <c r="E248" s="188" t="s">
        <v>255</v>
      </c>
      <c r="F248" s="189" t="s">
        <v>568</v>
      </c>
      <c r="G248" s="190" t="s">
        <v>233</v>
      </c>
      <c r="H248" s="191">
        <v>2</v>
      </c>
      <c r="I248" s="192"/>
      <c r="J248" s="193">
        <f t="shared" si="0"/>
        <v>0</v>
      </c>
      <c r="K248" s="194"/>
      <c r="L248" s="39"/>
      <c r="M248" s="195" t="s">
        <v>1</v>
      </c>
      <c r="N248" s="196" t="s">
        <v>41</v>
      </c>
      <c r="O248" s="71"/>
      <c r="P248" s="197">
        <f t="shared" si="1"/>
        <v>0</v>
      </c>
      <c r="Q248" s="197">
        <v>0</v>
      </c>
      <c r="R248" s="197">
        <f t="shared" si="2"/>
        <v>0</v>
      </c>
      <c r="S248" s="197">
        <v>0</v>
      </c>
      <c r="T248" s="198">
        <f t="shared" si="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148</v>
      </c>
      <c r="AT248" s="199" t="s">
        <v>144</v>
      </c>
      <c r="AU248" s="199" t="s">
        <v>86</v>
      </c>
      <c r="AY248" s="17" t="s">
        <v>141</v>
      </c>
      <c r="BE248" s="200">
        <f t="shared" si="4"/>
        <v>0</v>
      </c>
      <c r="BF248" s="200">
        <f t="shared" si="5"/>
        <v>0</v>
      </c>
      <c r="BG248" s="200">
        <f t="shared" si="6"/>
        <v>0</v>
      </c>
      <c r="BH248" s="200">
        <f t="shared" si="7"/>
        <v>0</v>
      </c>
      <c r="BI248" s="200">
        <f t="shared" si="8"/>
        <v>0</v>
      </c>
      <c r="BJ248" s="17" t="s">
        <v>84</v>
      </c>
      <c r="BK248" s="200">
        <f t="shared" si="9"/>
        <v>0</v>
      </c>
      <c r="BL248" s="17" t="s">
        <v>148</v>
      </c>
      <c r="BM248" s="199" t="s">
        <v>1081</v>
      </c>
    </row>
    <row r="249" spans="1:65" s="2" customFormat="1" ht="21.75" customHeight="1">
      <c r="A249" s="34"/>
      <c r="B249" s="35"/>
      <c r="C249" s="187" t="s">
        <v>308</v>
      </c>
      <c r="D249" s="187" t="s">
        <v>144</v>
      </c>
      <c r="E249" s="188" t="s">
        <v>259</v>
      </c>
      <c r="F249" s="189" t="s">
        <v>1082</v>
      </c>
      <c r="G249" s="190" t="s">
        <v>233</v>
      </c>
      <c r="H249" s="191">
        <v>3</v>
      </c>
      <c r="I249" s="192"/>
      <c r="J249" s="193">
        <f t="shared" si="0"/>
        <v>0</v>
      </c>
      <c r="K249" s="194"/>
      <c r="L249" s="39"/>
      <c r="M249" s="195" t="s">
        <v>1</v>
      </c>
      <c r="N249" s="196" t="s">
        <v>41</v>
      </c>
      <c r="O249" s="71"/>
      <c r="P249" s="197">
        <f t="shared" si="1"/>
        <v>0</v>
      </c>
      <c r="Q249" s="197">
        <v>0</v>
      </c>
      <c r="R249" s="197">
        <f t="shared" si="2"/>
        <v>0</v>
      </c>
      <c r="S249" s="197">
        <v>0</v>
      </c>
      <c r="T249" s="198">
        <f t="shared" si="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148</v>
      </c>
      <c r="AT249" s="199" t="s">
        <v>144</v>
      </c>
      <c r="AU249" s="199" t="s">
        <v>86</v>
      </c>
      <c r="AY249" s="17" t="s">
        <v>141</v>
      </c>
      <c r="BE249" s="200">
        <f t="shared" si="4"/>
        <v>0</v>
      </c>
      <c r="BF249" s="200">
        <f t="shared" si="5"/>
        <v>0</v>
      </c>
      <c r="BG249" s="200">
        <f t="shared" si="6"/>
        <v>0</v>
      </c>
      <c r="BH249" s="200">
        <f t="shared" si="7"/>
        <v>0</v>
      </c>
      <c r="BI249" s="200">
        <f t="shared" si="8"/>
        <v>0</v>
      </c>
      <c r="BJ249" s="17" t="s">
        <v>84</v>
      </c>
      <c r="BK249" s="200">
        <f t="shared" si="9"/>
        <v>0</v>
      </c>
      <c r="BL249" s="17" t="s">
        <v>148</v>
      </c>
      <c r="BM249" s="199" t="s">
        <v>1083</v>
      </c>
    </row>
    <row r="250" spans="1:65" s="2" customFormat="1" ht="21.75" customHeight="1">
      <c r="A250" s="34"/>
      <c r="B250" s="35"/>
      <c r="C250" s="187" t="s">
        <v>312</v>
      </c>
      <c r="D250" s="187" t="s">
        <v>144</v>
      </c>
      <c r="E250" s="188" t="s">
        <v>864</v>
      </c>
      <c r="F250" s="189" t="s">
        <v>865</v>
      </c>
      <c r="G250" s="190" t="s">
        <v>261</v>
      </c>
      <c r="H250" s="191">
        <v>5.4</v>
      </c>
      <c r="I250" s="192"/>
      <c r="J250" s="193">
        <f t="shared" si="0"/>
        <v>0</v>
      </c>
      <c r="K250" s="194"/>
      <c r="L250" s="39"/>
      <c r="M250" s="195" t="s">
        <v>1</v>
      </c>
      <c r="N250" s="196" t="s">
        <v>41</v>
      </c>
      <c r="O250" s="71"/>
      <c r="P250" s="197">
        <f t="shared" si="1"/>
        <v>0</v>
      </c>
      <c r="Q250" s="197">
        <v>0</v>
      </c>
      <c r="R250" s="197">
        <f t="shared" si="2"/>
        <v>0</v>
      </c>
      <c r="S250" s="197">
        <v>0</v>
      </c>
      <c r="T250" s="198">
        <f t="shared" si="3"/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9" t="s">
        <v>148</v>
      </c>
      <c r="AT250" s="199" t="s">
        <v>144</v>
      </c>
      <c r="AU250" s="199" t="s">
        <v>86</v>
      </c>
      <c r="AY250" s="17" t="s">
        <v>141</v>
      </c>
      <c r="BE250" s="200">
        <f t="shared" si="4"/>
        <v>0</v>
      </c>
      <c r="BF250" s="200">
        <f t="shared" si="5"/>
        <v>0</v>
      </c>
      <c r="BG250" s="200">
        <f t="shared" si="6"/>
        <v>0</v>
      </c>
      <c r="BH250" s="200">
        <f t="shared" si="7"/>
        <v>0</v>
      </c>
      <c r="BI250" s="200">
        <f t="shared" si="8"/>
        <v>0</v>
      </c>
      <c r="BJ250" s="17" t="s">
        <v>84</v>
      </c>
      <c r="BK250" s="200">
        <f t="shared" si="9"/>
        <v>0</v>
      </c>
      <c r="BL250" s="17" t="s">
        <v>148</v>
      </c>
      <c r="BM250" s="199" t="s">
        <v>1084</v>
      </c>
    </row>
    <row r="251" spans="1:65" s="14" customFormat="1">
      <c r="B251" s="212"/>
      <c r="C251" s="213"/>
      <c r="D251" s="203" t="s">
        <v>153</v>
      </c>
      <c r="E251" s="214" t="s">
        <v>1</v>
      </c>
      <c r="F251" s="215" t="s">
        <v>1085</v>
      </c>
      <c r="G251" s="213"/>
      <c r="H251" s="216">
        <v>5.4</v>
      </c>
      <c r="I251" s="217"/>
      <c r="J251" s="213"/>
      <c r="K251" s="213"/>
      <c r="L251" s="218"/>
      <c r="M251" s="219"/>
      <c r="N251" s="220"/>
      <c r="O251" s="220"/>
      <c r="P251" s="220"/>
      <c r="Q251" s="220"/>
      <c r="R251" s="220"/>
      <c r="S251" s="220"/>
      <c r="T251" s="221"/>
      <c r="AT251" s="222" t="s">
        <v>153</v>
      </c>
      <c r="AU251" s="222" t="s">
        <v>86</v>
      </c>
      <c r="AV251" s="14" t="s">
        <v>86</v>
      </c>
      <c r="AW251" s="14" t="s">
        <v>32</v>
      </c>
      <c r="AX251" s="14" t="s">
        <v>84</v>
      </c>
      <c r="AY251" s="222" t="s">
        <v>141</v>
      </c>
    </row>
    <row r="252" spans="1:65" s="12" customFormat="1" ht="22.9" customHeight="1">
      <c r="B252" s="171"/>
      <c r="C252" s="172"/>
      <c r="D252" s="173" t="s">
        <v>75</v>
      </c>
      <c r="E252" s="185" t="s">
        <v>264</v>
      </c>
      <c r="F252" s="185" t="s">
        <v>265</v>
      </c>
      <c r="G252" s="172"/>
      <c r="H252" s="172"/>
      <c r="I252" s="175"/>
      <c r="J252" s="186">
        <f>BK252</f>
        <v>0</v>
      </c>
      <c r="K252" s="172"/>
      <c r="L252" s="177"/>
      <c r="M252" s="178"/>
      <c r="N252" s="179"/>
      <c r="O252" s="179"/>
      <c r="P252" s="180">
        <f>SUM(P253:P257)</f>
        <v>0</v>
      </c>
      <c r="Q252" s="179"/>
      <c r="R252" s="180">
        <f>SUM(R253:R257)</f>
        <v>0</v>
      </c>
      <c r="S252" s="179"/>
      <c r="T252" s="181">
        <f>SUM(T253:T257)</f>
        <v>0</v>
      </c>
      <c r="AR252" s="182" t="s">
        <v>84</v>
      </c>
      <c r="AT252" s="183" t="s">
        <v>75</v>
      </c>
      <c r="AU252" s="183" t="s">
        <v>84</v>
      </c>
      <c r="AY252" s="182" t="s">
        <v>141</v>
      </c>
      <c r="BK252" s="184">
        <f>SUM(BK253:BK257)</f>
        <v>0</v>
      </c>
    </row>
    <row r="253" spans="1:65" s="2" customFormat="1" ht="24.2" customHeight="1">
      <c r="A253" s="34"/>
      <c r="B253" s="35"/>
      <c r="C253" s="187" t="s">
        <v>318</v>
      </c>
      <c r="D253" s="187" t="s">
        <v>144</v>
      </c>
      <c r="E253" s="188" t="s">
        <v>267</v>
      </c>
      <c r="F253" s="189" t="s">
        <v>268</v>
      </c>
      <c r="G253" s="190" t="s">
        <v>269</v>
      </c>
      <c r="H253" s="191">
        <v>6.8070000000000004</v>
      </c>
      <c r="I253" s="192"/>
      <c r="J253" s="193">
        <f>ROUND(I253*H253,2)</f>
        <v>0</v>
      </c>
      <c r="K253" s="194"/>
      <c r="L253" s="39"/>
      <c r="M253" s="195" t="s">
        <v>1</v>
      </c>
      <c r="N253" s="196" t="s">
        <v>41</v>
      </c>
      <c r="O253" s="71"/>
      <c r="P253" s="197">
        <f>O253*H253</f>
        <v>0</v>
      </c>
      <c r="Q253" s="197">
        <v>0</v>
      </c>
      <c r="R253" s="197">
        <f>Q253*H253</f>
        <v>0</v>
      </c>
      <c r="S253" s="197">
        <v>0</v>
      </c>
      <c r="T253" s="19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148</v>
      </c>
      <c r="AT253" s="199" t="s">
        <v>144</v>
      </c>
      <c r="AU253" s="199" t="s">
        <v>86</v>
      </c>
      <c r="AY253" s="17" t="s">
        <v>141</v>
      </c>
      <c r="BE253" s="200">
        <f>IF(N253="základní",J253,0)</f>
        <v>0</v>
      </c>
      <c r="BF253" s="200">
        <f>IF(N253="snížená",J253,0)</f>
        <v>0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17" t="s">
        <v>84</v>
      </c>
      <c r="BK253" s="200">
        <f>ROUND(I253*H253,2)</f>
        <v>0</v>
      </c>
      <c r="BL253" s="17" t="s">
        <v>148</v>
      </c>
      <c r="BM253" s="199" t="s">
        <v>1086</v>
      </c>
    </row>
    <row r="254" spans="1:65" s="2" customFormat="1" ht="33" customHeight="1">
      <c r="A254" s="34"/>
      <c r="B254" s="35"/>
      <c r="C254" s="187" t="s">
        <v>322</v>
      </c>
      <c r="D254" s="187" t="s">
        <v>144</v>
      </c>
      <c r="E254" s="188" t="s">
        <v>272</v>
      </c>
      <c r="F254" s="189" t="s">
        <v>273</v>
      </c>
      <c r="G254" s="190" t="s">
        <v>269</v>
      </c>
      <c r="H254" s="191">
        <v>6.8070000000000004</v>
      </c>
      <c r="I254" s="192"/>
      <c r="J254" s="193">
        <f>ROUND(I254*H254,2)</f>
        <v>0</v>
      </c>
      <c r="K254" s="194"/>
      <c r="L254" s="39"/>
      <c r="M254" s="195" t="s">
        <v>1</v>
      </c>
      <c r="N254" s="196" t="s">
        <v>41</v>
      </c>
      <c r="O254" s="71"/>
      <c r="P254" s="197">
        <f>O254*H254</f>
        <v>0</v>
      </c>
      <c r="Q254" s="197">
        <v>0</v>
      </c>
      <c r="R254" s="197">
        <f>Q254*H254</f>
        <v>0</v>
      </c>
      <c r="S254" s="197">
        <v>0</v>
      </c>
      <c r="T254" s="19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148</v>
      </c>
      <c r="AT254" s="199" t="s">
        <v>144</v>
      </c>
      <c r="AU254" s="199" t="s">
        <v>86</v>
      </c>
      <c r="AY254" s="17" t="s">
        <v>141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7" t="s">
        <v>84</v>
      </c>
      <c r="BK254" s="200">
        <f>ROUND(I254*H254,2)</f>
        <v>0</v>
      </c>
      <c r="BL254" s="17" t="s">
        <v>148</v>
      </c>
      <c r="BM254" s="199" t="s">
        <v>1087</v>
      </c>
    </row>
    <row r="255" spans="1:65" s="2" customFormat="1" ht="24.2" customHeight="1">
      <c r="A255" s="34"/>
      <c r="B255" s="35"/>
      <c r="C255" s="187" t="s">
        <v>326</v>
      </c>
      <c r="D255" s="187" t="s">
        <v>144</v>
      </c>
      <c r="E255" s="188" t="s">
        <v>276</v>
      </c>
      <c r="F255" s="189" t="s">
        <v>277</v>
      </c>
      <c r="G255" s="190" t="s">
        <v>269</v>
      </c>
      <c r="H255" s="191">
        <v>108.91200000000001</v>
      </c>
      <c r="I255" s="192"/>
      <c r="J255" s="193">
        <f>ROUND(I255*H255,2)</f>
        <v>0</v>
      </c>
      <c r="K255" s="194"/>
      <c r="L255" s="39"/>
      <c r="M255" s="195" t="s">
        <v>1</v>
      </c>
      <c r="N255" s="196" t="s">
        <v>41</v>
      </c>
      <c r="O255" s="71"/>
      <c r="P255" s="197">
        <f>O255*H255</f>
        <v>0</v>
      </c>
      <c r="Q255" s="197">
        <v>0</v>
      </c>
      <c r="R255" s="197">
        <f>Q255*H255</f>
        <v>0</v>
      </c>
      <c r="S255" s="197">
        <v>0</v>
      </c>
      <c r="T255" s="19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148</v>
      </c>
      <c r="AT255" s="199" t="s">
        <v>144</v>
      </c>
      <c r="AU255" s="199" t="s">
        <v>86</v>
      </c>
      <c r="AY255" s="17" t="s">
        <v>141</v>
      </c>
      <c r="BE255" s="200">
        <f>IF(N255="základní",J255,0)</f>
        <v>0</v>
      </c>
      <c r="BF255" s="200">
        <f>IF(N255="snížená",J255,0)</f>
        <v>0</v>
      </c>
      <c r="BG255" s="200">
        <f>IF(N255="zákl. přenesená",J255,0)</f>
        <v>0</v>
      </c>
      <c r="BH255" s="200">
        <f>IF(N255="sníž. přenesená",J255,0)</f>
        <v>0</v>
      </c>
      <c r="BI255" s="200">
        <f>IF(N255="nulová",J255,0)</f>
        <v>0</v>
      </c>
      <c r="BJ255" s="17" t="s">
        <v>84</v>
      </c>
      <c r="BK255" s="200">
        <f>ROUND(I255*H255,2)</f>
        <v>0</v>
      </c>
      <c r="BL255" s="17" t="s">
        <v>148</v>
      </c>
      <c r="BM255" s="199" t="s">
        <v>1088</v>
      </c>
    </row>
    <row r="256" spans="1:65" s="14" customFormat="1">
      <c r="B256" s="212"/>
      <c r="C256" s="213"/>
      <c r="D256" s="203" t="s">
        <v>153</v>
      </c>
      <c r="E256" s="213"/>
      <c r="F256" s="215" t="s">
        <v>1089</v>
      </c>
      <c r="G256" s="213"/>
      <c r="H256" s="216">
        <v>108.91200000000001</v>
      </c>
      <c r="I256" s="217"/>
      <c r="J256" s="213"/>
      <c r="K256" s="213"/>
      <c r="L256" s="218"/>
      <c r="M256" s="219"/>
      <c r="N256" s="220"/>
      <c r="O256" s="220"/>
      <c r="P256" s="220"/>
      <c r="Q256" s="220"/>
      <c r="R256" s="220"/>
      <c r="S256" s="220"/>
      <c r="T256" s="221"/>
      <c r="AT256" s="222" t="s">
        <v>153</v>
      </c>
      <c r="AU256" s="222" t="s">
        <v>86</v>
      </c>
      <c r="AV256" s="14" t="s">
        <v>86</v>
      </c>
      <c r="AW256" s="14" t="s">
        <v>4</v>
      </c>
      <c r="AX256" s="14" t="s">
        <v>84</v>
      </c>
      <c r="AY256" s="222" t="s">
        <v>141</v>
      </c>
    </row>
    <row r="257" spans="1:65" s="2" customFormat="1" ht="33" customHeight="1">
      <c r="A257" s="34"/>
      <c r="B257" s="35"/>
      <c r="C257" s="187" t="s">
        <v>330</v>
      </c>
      <c r="D257" s="187" t="s">
        <v>144</v>
      </c>
      <c r="E257" s="188" t="s">
        <v>281</v>
      </c>
      <c r="F257" s="189" t="s">
        <v>282</v>
      </c>
      <c r="G257" s="190" t="s">
        <v>269</v>
      </c>
      <c r="H257" s="191">
        <v>6.8070000000000004</v>
      </c>
      <c r="I257" s="192"/>
      <c r="J257" s="193">
        <f>ROUND(I257*H257,2)</f>
        <v>0</v>
      </c>
      <c r="K257" s="194"/>
      <c r="L257" s="39"/>
      <c r="M257" s="195" t="s">
        <v>1</v>
      </c>
      <c r="N257" s="196" t="s">
        <v>41</v>
      </c>
      <c r="O257" s="71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148</v>
      </c>
      <c r="AT257" s="199" t="s">
        <v>144</v>
      </c>
      <c r="AU257" s="199" t="s">
        <v>86</v>
      </c>
      <c r="AY257" s="17" t="s">
        <v>141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84</v>
      </c>
      <c r="BK257" s="200">
        <f>ROUND(I257*H257,2)</f>
        <v>0</v>
      </c>
      <c r="BL257" s="17" t="s">
        <v>148</v>
      </c>
      <c r="BM257" s="199" t="s">
        <v>1090</v>
      </c>
    </row>
    <row r="258" spans="1:65" s="12" customFormat="1" ht="22.9" customHeight="1">
      <c r="B258" s="171"/>
      <c r="C258" s="172"/>
      <c r="D258" s="173" t="s">
        <v>75</v>
      </c>
      <c r="E258" s="185" t="s">
        <v>284</v>
      </c>
      <c r="F258" s="185" t="s">
        <v>285</v>
      </c>
      <c r="G258" s="172"/>
      <c r="H258" s="172"/>
      <c r="I258" s="175"/>
      <c r="J258" s="186">
        <f>BK258</f>
        <v>0</v>
      </c>
      <c r="K258" s="172"/>
      <c r="L258" s="177"/>
      <c r="M258" s="178"/>
      <c r="N258" s="179"/>
      <c r="O258" s="179"/>
      <c r="P258" s="180">
        <f>P259</f>
        <v>0</v>
      </c>
      <c r="Q258" s="179"/>
      <c r="R258" s="180">
        <f>R259</f>
        <v>0</v>
      </c>
      <c r="S258" s="179"/>
      <c r="T258" s="181">
        <f>T259</f>
        <v>0</v>
      </c>
      <c r="AR258" s="182" t="s">
        <v>84</v>
      </c>
      <c r="AT258" s="183" t="s">
        <v>75</v>
      </c>
      <c r="AU258" s="183" t="s">
        <v>84</v>
      </c>
      <c r="AY258" s="182" t="s">
        <v>141</v>
      </c>
      <c r="BK258" s="184">
        <f>BK259</f>
        <v>0</v>
      </c>
    </row>
    <row r="259" spans="1:65" s="2" customFormat="1" ht="16.5" customHeight="1">
      <c r="A259" s="34"/>
      <c r="B259" s="35"/>
      <c r="C259" s="187" t="s">
        <v>335</v>
      </c>
      <c r="D259" s="187" t="s">
        <v>144</v>
      </c>
      <c r="E259" s="188" t="s">
        <v>287</v>
      </c>
      <c r="F259" s="189" t="s">
        <v>288</v>
      </c>
      <c r="G259" s="190" t="s">
        <v>269</v>
      </c>
      <c r="H259" s="191">
        <v>8.2050000000000001</v>
      </c>
      <c r="I259" s="192"/>
      <c r="J259" s="193">
        <f>ROUND(I259*H259,2)</f>
        <v>0</v>
      </c>
      <c r="K259" s="194"/>
      <c r="L259" s="39"/>
      <c r="M259" s="195" t="s">
        <v>1</v>
      </c>
      <c r="N259" s="196" t="s">
        <v>41</v>
      </c>
      <c r="O259" s="71"/>
      <c r="P259" s="197">
        <f>O259*H259</f>
        <v>0</v>
      </c>
      <c r="Q259" s="197">
        <v>0</v>
      </c>
      <c r="R259" s="197">
        <f>Q259*H259</f>
        <v>0</v>
      </c>
      <c r="S259" s="197">
        <v>0</v>
      </c>
      <c r="T259" s="19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9" t="s">
        <v>148</v>
      </c>
      <c r="AT259" s="199" t="s">
        <v>144</v>
      </c>
      <c r="AU259" s="199" t="s">
        <v>86</v>
      </c>
      <c r="AY259" s="17" t="s">
        <v>141</v>
      </c>
      <c r="BE259" s="200">
        <f>IF(N259="základní",J259,0)</f>
        <v>0</v>
      </c>
      <c r="BF259" s="200">
        <f>IF(N259="snížená",J259,0)</f>
        <v>0</v>
      </c>
      <c r="BG259" s="200">
        <f>IF(N259="zákl. přenesená",J259,0)</f>
        <v>0</v>
      </c>
      <c r="BH259" s="200">
        <f>IF(N259="sníž. přenesená",J259,0)</f>
        <v>0</v>
      </c>
      <c r="BI259" s="200">
        <f>IF(N259="nulová",J259,0)</f>
        <v>0</v>
      </c>
      <c r="BJ259" s="17" t="s">
        <v>84</v>
      </c>
      <c r="BK259" s="200">
        <f>ROUND(I259*H259,2)</f>
        <v>0</v>
      </c>
      <c r="BL259" s="17" t="s">
        <v>148</v>
      </c>
      <c r="BM259" s="199" t="s">
        <v>1091</v>
      </c>
    </row>
    <row r="260" spans="1:65" s="12" customFormat="1" ht="25.9" customHeight="1">
      <c r="B260" s="171"/>
      <c r="C260" s="172"/>
      <c r="D260" s="173" t="s">
        <v>75</v>
      </c>
      <c r="E260" s="174" t="s">
        <v>290</v>
      </c>
      <c r="F260" s="174" t="s">
        <v>291</v>
      </c>
      <c r="G260" s="172"/>
      <c r="H260" s="172"/>
      <c r="I260" s="175"/>
      <c r="J260" s="176">
        <f>BK260</f>
        <v>0</v>
      </c>
      <c r="K260" s="172"/>
      <c r="L260" s="177"/>
      <c r="M260" s="178"/>
      <c r="N260" s="179"/>
      <c r="O260" s="179"/>
      <c r="P260" s="180">
        <f>P261+P265+P268+P306+P308+P325+P327+P348+P396+P435</f>
        <v>0</v>
      </c>
      <c r="Q260" s="179"/>
      <c r="R260" s="180">
        <f>R261+R265+R268+R306+R308+R325+R327+R348+R396+R435</f>
        <v>4.6267493000000002</v>
      </c>
      <c r="S260" s="179"/>
      <c r="T260" s="181">
        <f>T261+T265+T268+T306+T308+T325+T327+T348+T396+T435</f>
        <v>4.2265697800000002</v>
      </c>
      <c r="AR260" s="182" t="s">
        <v>86</v>
      </c>
      <c r="AT260" s="183" t="s">
        <v>75</v>
      </c>
      <c r="AU260" s="183" t="s">
        <v>76</v>
      </c>
      <c r="AY260" s="182" t="s">
        <v>141</v>
      </c>
      <c r="BK260" s="184">
        <f>BK261+BK265+BK268+BK306+BK308+BK325+BK327+BK348+BK396+BK435</f>
        <v>0</v>
      </c>
    </row>
    <row r="261" spans="1:65" s="12" customFormat="1" ht="22.9" customHeight="1">
      <c r="B261" s="171"/>
      <c r="C261" s="172"/>
      <c r="D261" s="173" t="s">
        <v>75</v>
      </c>
      <c r="E261" s="185" t="s">
        <v>292</v>
      </c>
      <c r="F261" s="185" t="s">
        <v>293</v>
      </c>
      <c r="G261" s="172"/>
      <c r="H261" s="172"/>
      <c r="I261" s="175"/>
      <c r="J261" s="186">
        <f>BK261</f>
        <v>0</v>
      </c>
      <c r="K261" s="172"/>
      <c r="L261" s="177"/>
      <c r="M261" s="178"/>
      <c r="N261" s="179"/>
      <c r="O261" s="179"/>
      <c r="P261" s="180">
        <f>SUM(P262:P264)</f>
        <v>0</v>
      </c>
      <c r="Q261" s="179"/>
      <c r="R261" s="180">
        <f>SUM(R262:R264)</f>
        <v>0</v>
      </c>
      <c r="S261" s="179"/>
      <c r="T261" s="181">
        <f>SUM(T262:T264)</f>
        <v>0.21099999999999997</v>
      </c>
      <c r="AR261" s="182" t="s">
        <v>86</v>
      </c>
      <c r="AT261" s="183" t="s">
        <v>75</v>
      </c>
      <c r="AU261" s="183" t="s">
        <v>84</v>
      </c>
      <c r="AY261" s="182" t="s">
        <v>141</v>
      </c>
      <c r="BK261" s="184">
        <f>SUM(BK262:BK264)</f>
        <v>0</v>
      </c>
    </row>
    <row r="262" spans="1:65" s="2" customFormat="1" ht="16.5" customHeight="1">
      <c r="A262" s="34"/>
      <c r="B262" s="35"/>
      <c r="C262" s="187" t="s">
        <v>339</v>
      </c>
      <c r="D262" s="187" t="s">
        <v>144</v>
      </c>
      <c r="E262" s="188" t="s">
        <v>295</v>
      </c>
      <c r="F262" s="189" t="s">
        <v>296</v>
      </c>
      <c r="G262" s="190" t="s">
        <v>185</v>
      </c>
      <c r="H262" s="191">
        <v>10</v>
      </c>
      <c r="I262" s="192"/>
      <c r="J262" s="193">
        <f>ROUND(I262*H262,2)</f>
        <v>0</v>
      </c>
      <c r="K262" s="194"/>
      <c r="L262" s="39"/>
      <c r="M262" s="195" t="s">
        <v>1</v>
      </c>
      <c r="N262" s="196" t="s">
        <v>41</v>
      </c>
      <c r="O262" s="71"/>
      <c r="P262" s="197">
        <f>O262*H262</f>
        <v>0</v>
      </c>
      <c r="Q262" s="197">
        <v>0</v>
      </c>
      <c r="R262" s="197">
        <f>Q262*H262</f>
        <v>0</v>
      </c>
      <c r="S262" s="197">
        <v>1.4919999999999999E-2</v>
      </c>
      <c r="T262" s="198">
        <f>S262*H262</f>
        <v>0.1492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216</v>
      </c>
      <c r="AT262" s="199" t="s">
        <v>144</v>
      </c>
      <c r="AU262" s="199" t="s">
        <v>86</v>
      </c>
      <c r="AY262" s="17" t="s">
        <v>141</v>
      </c>
      <c r="BE262" s="200">
        <f>IF(N262="základní",J262,0)</f>
        <v>0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17" t="s">
        <v>84</v>
      </c>
      <c r="BK262" s="200">
        <f>ROUND(I262*H262,2)</f>
        <v>0</v>
      </c>
      <c r="BL262" s="17" t="s">
        <v>216</v>
      </c>
      <c r="BM262" s="199" t="s">
        <v>1092</v>
      </c>
    </row>
    <row r="263" spans="1:65" s="2" customFormat="1" ht="16.5" customHeight="1">
      <c r="A263" s="34"/>
      <c r="B263" s="35"/>
      <c r="C263" s="187" t="s">
        <v>343</v>
      </c>
      <c r="D263" s="187" t="s">
        <v>144</v>
      </c>
      <c r="E263" s="188" t="s">
        <v>299</v>
      </c>
      <c r="F263" s="189" t="s">
        <v>300</v>
      </c>
      <c r="G263" s="190" t="s">
        <v>185</v>
      </c>
      <c r="H263" s="191">
        <v>20</v>
      </c>
      <c r="I263" s="192"/>
      <c r="J263" s="193">
        <f>ROUND(I263*H263,2)</f>
        <v>0</v>
      </c>
      <c r="K263" s="194"/>
      <c r="L263" s="39"/>
      <c r="M263" s="195" t="s">
        <v>1</v>
      </c>
      <c r="N263" s="196" t="s">
        <v>41</v>
      </c>
      <c r="O263" s="71"/>
      <c r="P263" s="197">
        <f>O263*H263</f>
        <v>0</v>
      </c>
      <c r="Q263" s="197">
        <v>0</v>
      </c>
      <c r="R263" s="197">
        <f>Q263*H263</f>
        <v>0</v>
      </c>
      <c r="S263" s="197">
        <v>2.0999999999999999E-3</v>
      </c>
      <c r="T263" s="198">
        <f>S263*H263</f>
        <v>4.1999999999999996E-2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9" t="s">
        <v>216</v>
      </c>
      <c r="AT263" s="199" t="s">
        <v>144</v>
      </c>
      <c r="AU263" s="199" t="s">
        <v>86</v>
      </c>
      <c r="AY263" s="17" t="s">
        <v>141</v>
      </c>
      <c r="BE263" s="200">
        <f>IF(N263="základní",J263,0)</f>
        <v>0</v>
      </c>
      <c r="BF263" s="200">
        <f>IF(N263="snížená",J263,0)</f>
        <v>0</v>
      </c>
      <c r="BG263" s="200">
        <f>IF(N263="zákl. přenesená",J263,0)</f>
        <v>0</v>
      </c>
      <c r="BH263" s="200">
        <f>IF(N263="sníž. přenesená",J263,0)</f>
        <v>0</v>
      </c>
      <c r="BI263" s="200">
        <f>IF(N263="nulová",J263,0)</f>
        <v>0</v>
      </c>
      <c r="BJ263" s="17" t="s">
        <v>84</v>
      </c>
      <c r="BK263" s="200">
        <f>ROUND(I263*H263,2)</f>
        <v>0</v>
      </c>
      <c r="BL263" s="17" t="s">
        <v>216</v>
      </c>
      <c r="BM263" s="199" t="s">
        <v>1093</v>
      </c>
    </row>
    <row r="264" spans="1:65" s="2" customFormat="1" ht="16.5" customHeight="1">
      <c r="A264" s="34"/>
      <c r="B264" s="35"/>
      <c r="C264" s="187" t="s">
        <v>347</v>
      </c>
      <c r="D264" s="187" t="s">
        <v>144</v>
      </c>
      <c r="E264" s="188" t="s">
        <v>303</v>
      </c>
      <c r="F264" s="189" t="s">
        <v>304</v>
      </c>
      <c r="G264" s="190" t="s">
        <v>185</v>
      </c>
      <c r="H264" s="191">
        <v>10</v>
      </c>
      <c r="I264" s="192"/>
      <c r="J264" s="193">
        <f>ROUND(I264*H264,2)</f>
        <v>0</v>
      </c>
      <c r="K264" s="194"/>
      <c r="L264" s="39"/>
      <c r="M264" s="195" t="s">
        <v>1</v>
      </c>
      <c r="N264" s="196" t="s">
        <v>41</v>
      </c>
      <c r="O264" s="71"/>
      <c r="P264" s="197">
        <f>O264*H264</f>
        <v>0</v>
      </c>
      <c r="Q264" s="197">
        <v>0</v>
      </c>
      <c r="R264" s="197">
        <f>Q264*H264</f>
        <v>0</v>
      </c>
      <c r="S264" s="197">
        <v>1.98E-3</v>
      </c>
      <c r="T264" s="198">
        <f>S264*H264</f>
        <v>1.9799999999999998E-2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216</v>
      </c>
      <c r="AT264" s="199" t="s">
        <v>144</v>
      </c>
      <c r="AU264" s="199" t="s">
        <v>86</v>
      </c>
      <c r="AY264" s="17" t="s">
        <v>141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7" t="s">
        <v>84</v>
      </c>
      <c r="BK264" s="200">
        <f>ROUND(I264*H264,2)</f>
        <v>0</v>
      </c>
      <c r="BL264" s="17" t="s">
        <v>216</v>
      </c>
      <c r="BM264" s="199" t="s">
        <v>1094</v>
      </c>
    </row>
    <row r="265" spans="1:65" s="12" customFormat="1" ht="22.9" customHeight="1">
      <c r="B265" s="171"/>
      <c r="C265" s="172"/>
      <c r="D265" s="173" t="s">
        <v>75</v>
      </c>
      <c r="E265" s="185" t="s">
        <v>306</v>
      </c>
      <c r="F265" s="185" t="s">
        <v>307</v>
      </c>
      <c r="G265" s="172"/>
      <c r="H265" s="172"/>
      <c r="I265" s="175"/>
      <c r="J265" s="186">
        <f>BK265</f>
        <v>0</v>
      </c>
      <c r="K265" s="172"/>
      <c r="L265" s="177"/>
      <c r="M265" s="178"/>
      <c r="N265" s="179"/>
      <c r="O265" s="179"/>
      <c r="P265" s="180">
        <f>SUM(P266:P267)</f>
        <v>0</v>
      </c>
      <c r="Q265" s="179"/>
      <c r="R265" s="180">
        <f>SUM(R266:R267)</f>
        <v>0</v>
      </c>
      <c r="S265" s="179"/>
      <c r="T265" s="181">
        <f>SUM(T266:T267)</f>
        <v>9.4399999999999998E-2</v>
      </c>
      <c r="AR265" s="182" t="s">
        <v>86</v>
      </c>
      <c r="AT265" s="183" t="s">
        <v>75</v>
      </c>
      <c r="AU265" s="183" t="s">
        <v>84</v>
      </c>
      <c r="AY265" s="182" t="s">
        <v>141</v>
      </c>
      <c r="BK265" s="184">
        <f>SUM(BK266:BK267)</f>
        <v>0</v>
      </c>
    </row>
    <row r="266" spans="1:65" s="2" customFormat="1" ht="24.2" customHeight="1">
      <c r="A266" s="34"/>
      <c r="B266" s="35"/>
      <c r="C266" s="187" t="s">
        <v>351</v>
      </c>
      <c r="D266" s="187" t="s">
        <v>144</v>
      </c>
      <c r="E266" s="188" t="s">
        <v>309</v>
      </c>
      <c r="F266" s="189" t="s">
        <v>310</v>
      </c>
      <c r="G266" s="190" t="s">
        <v>185</v>
      </c>
      <c r="H266" s="191">
        <v>40</v>
      </c>
      <c r="I266" s="192"/>
      <c r="J266" s="193">
        <f>ROUND(I266*H266,2)</f>
        <v>0</v>
      </c>
      <c r="K266" s="194"/>
      <c r="L266" s="39"/>
      <c r="M266" s="195" t="s">
        <v>1</v>
      </c>
      <c r="N266" s="196" t="s">
        <v>41</v>
      </c>
      <c r="O266" s="71"/>
      <c r="P266" s="197">
        <f>O266*H266</f>
        <v>0</v>
      </c>
      <c r="Q266" s="197">
        <v>0</v>
      </c>
      <c r="R266" s="197">
        <f>Q266*H266</f>
        <v>0</v>
      </c>
      <c r="S266" s="197">
        <v>2.1299999999999999E-3</v>
      </c>
      <c r="T266" s="198">
        <f>S266*H266</f>
        <v>8.5199999999999998E-2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9" t="s">
        <v>216</v>
      </c>
      <c r="AT266" s="199" t="s">
        <v>144</v>
      </c>
      <c r="AU266" s="199" t="s">
        <v>86</v>
      </c>
      <c r="AY266" s="17" t="s">
        <v>141</v>
      </c>
      <c r="BE266" s="200">
        <f>IF(N266="základní",J266,0)</f>
        <v>0</v>
      </c>
      <c r="BF266" s="200">
        <f>IF(N266="snížená",J266,0)</f>
        <v>0</v>
      </c>
      <c r="BG266" s="200">
        <f>IF(N266="zákl. přenesená",J266,0)</f>
        <v>0</v>
      </c>
      <c r="BH266" s="200">
        <f>IF(N266="sníž. přenesená",J266,0)</f>
        <v>0</v>
      </c>
      <c r="BI266" s="200">
        <f>IF(N266="nulová",J266,0)</f>
        <v>0</v>
      </c>
      <c r="BJ266" s="17" t="s">
        <v>84</v>
      </c>
      <c r="BK266" s="200">
        <f>ROUND(I266*H266,2)</f>
        <v>0</v>
      </c>
      <c r="BL266" s="17" t="s">
        <v>216</v>
      </c>
      <c r="BM266" s="199" t="s">
        <v>1095</v>
      </c>
    </row>
    <row r="267" spans="1:65" s="2" customFormat="1" ht="16.5" customHeight="1">
      <c r="A267" s="34"/>
      <c r="B267" s="35"/>
      <c r="C267" s="187" t="s">
        <v>355</v>
      </c>
      <c r="D267" s="187" t="s">
        <v>144</v>
      </c>
      <c r="E267" s="188" t="s">
        <v>313</v>
      </c>
      <c r="F267" s="189" t="s">
        <v>314</v>
      </c>
      <c r="G267" s="190" t="s">
        <v>185</v>
      </c>
      <c r="H267" s="191">
        <v>40</v>
      </c>
      <c r="I267" s="192"/>
      <c r="J267" s="193">
        <f>ROUND(I267*H267,2)</f>
        <v>0</v>
      </c>
      <c r="K267" s="194"/>
      <c r="L267" s="39"/>
      <c r="M267" s="195" t="s">
        <v>1</v>
      </c>
      <c r="N267" s="196" t="s">
        <v>41</v>
      </c>
      <c r="O267" s="71"/>
      <c r="P267" s="197">
        <f>O267*H267</f>
        <v>0</v>
      </c>
      <c r="Q267" s="197">
        <v>0</v>
      </c>
      <c r="R267" s="197">
        <f>Q267*H267</f>
        <v>0</v>
      </c>
      <c r="S267" s="197">
        <v>2.3000000000000001E-4</v>
      </c>
      <c r="T267" s="198">
        <f>S267*H267</f>
        <v>9.1999999999999998E-3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9" t="s">
        <v>216</v>
      </c>
      <c r="AT267" s="199" t="s">
        <v>144</v>
      </c>
      <c r="AU267" s="199" t="s">
        <v>86</v>
      </c>
      <c r="AY267" s="17" t="s">
        <v>141</v>
      </c>
      <c r="BE267" s="200">
        <f>IF(N267="základní",J267,0)</f>
        <v>0</v>
      </c>
      <c r="BF267" s="200">
        <f>IF(N267="snížená",J267,0)</f>
        <v>0</v>
      </c>
      <c r="BG267" s="200">
        <f>IF(N267="zákl. přenesená",J267,0)</f>
        <v>0</v>
      </c>
      <c r="BH267" s="200">
        <f>IF(N267="sníž. přenesená",J267,0)</f>
        <v>0</v>
      </c>
      <c r="BI267" s="200">
        <f>IF(N267="nulová",J267,0)</f>
        <v>0</v>
      </c>
      <c r="BJ267" s="17" t="s">
        <v>84</v>
      </c>
      <c r="BK267" s="200">
        <f>ROUND(I267*H267,2)</f>
        <v>0</v>
      </c>
      <c r="BL267" s="17" t="s">
        <v>216</v>
      </c>
      <c r="BM267" s="199" t="s">
        <v>1096</v>
      </c>
    </row>
    <row r="268" spans="1:65" s="12" customFormat="1" ht="22.9" customHeight="1">
      <c r="B268" s="171"/>
      <c r="C268" s="172"/>
      <c r="D268" s="173" t="s">
        <v>75</v>
      </c>
      <c r="E268" s="185" t="s">
        <v>316</v>
      </c>
      <c r="F268" s="185" t="s">
        <v>317</v>
      </c>
      <c r="G268" s="172"/>
      <c r="H268" s="172"/>
      <c r="I268" s="175"/>
      <c r="J268" s="186">
        <f>BK268</f>
        <v>0</v>
      </c>
      <c r="K268" s="172"/>
      <c r="L268" s="177"/>
      <c r="M268" s="178"/>
      <c r="N268" s="179"/>
      <c r="O268" s="179"/>
      <c r="P268" s="180">
        <f>SUM(P269:P305)</f>
        <v>0</v>
      </c>
      <c r="Q268" s="179"/>
      <c r="R268" s="180">
        <f>SUM(R269:R305)</f>
        <v>0.51696000000000009</v>
      </c>
      <c r="S268" s="179"/>
      <c r="T268" s="181">
        <f>SUM(T269:T305)</f>
        <v>1.6790699999999998</v>
      </c>
      <c r="AR268" s="182" t="s">
        <v>86</v>
      </c>
      <c r="AT268" s="183" t="s">
        <v>75</v>
      </c>
      <c r="AU268" s="183" t="s">
        <v>84</v>
      </c>
      <c r="AY268" s="182" t="s">
        <v>141</v>
      </c>
      <c r="BK268" s="184">
        <f>SUM(BK269:BK305)</f>
        <v>0</v>
      </c>
    </row>
    <row r="269" spans="1:65" s="2" customFormat="1" ht="16.5" customHeight="1">
      <c r="A269" s="34"/>
      <c r="B269" s="35"/>
      <c r="C269" s="187" t="s">
        <v>359</v>
      </c>
      <c r="D269" s="187" t="s">
        <v>144</v>
      </c>
      <c r="E269" s="188" t="s">
        <v>319</v>
      </c>
      <c r="F269" s="189" t="s">
        <v>320</v>
      </c>
      <c r="G269" s="190" t="s">
        <v>233</v>
      </c>
      <c r="H269" s="191">
        <v>3</v>
      </c>
      <c r="I269" s="192"/>
      <c r="J269" s="193">
        <f>ROUND(I269*H269,2)</f>
        <v>0</v>
      </c>
      <c r="K269" s="194"/>
      <c r="L269" s="39"/>
      <c r="M269" s="195" t="s">
        <v>1</v>
      </c>
      <c r="N269" s="196" t="s">
        <v>41</v>
      </c>
      <c r="O269" s="71"/>
      <c r="P269" s="197">
        <f>O269*H269</f>
        <v>0</v>
      </c>
      <c r="Q269" s="197">
        <v>0</v>
      </c>
      <c r="R269" s="197">
        <f>Q269*H269</f>
        <v>0</v>
      </c>
      <c r="S269" s="197">
        <v>1.933E-2</v>
      </c>
      <c r="T269" s="198">
        <f>S269*H269</f>
        <v>5.799E-2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9" t="s">
        <v>216</v>
      </c>
      <c r="AT269" s="199" t="s">
        <v>144</v>
      </c>
      <c r="AU269" s="199" t="s">
        <v>86</v>
      </c>
      <c r="AY269" s="17" t="s">
        <v>141</v>
      </c>
      <c r="BE269" s="200">
        <f>IF(N269="základní",J269,0)</f>
        <v>0</v>
      </c>
      <c r="BF269" s="200">
        <f>IF(N269="snížená",J269,0)</f>
        <v>0</v>
      </c>
      <c r="BG269" s="200">
        <f>IF(N269="zákl. přenesená",J269,0)</f>
        <v>0</v>
      </c>
      <c r="BH269" s="200">
        <f>IF(N269="sníž. přenesená",J269,0)</f>
        <v>0</v>
      </c>
      <c r="BI269" s="200">
        <f>IF(N269="nulová",J269,0)</f>
        <v>0</v>
      </c>
      <c r="BJ269" s="17" t="s">
        <v>84</v>
      </c>
      <c r="BK269" s="200">
        <f>ROUND(I269*H269,2)</f>
        <v>0</v>
      </c>
      <c r="BL269" s="17" t="s">
        <v>216</v>
      </c>
      <c r="BM269" s="199" t="s">
        <v>1097</v>
      </c>
    </row>
    <row r="270" spans="1:65" s="2" customFormat="1" ht="16.5" customHeight="1">
      <c r="A270" s="34"/>
      <c r="B270" s="35"/>
      <c r="C270" s="187" t="s">
        <v>363</v>
      </c>
      <c r="D270" s="187" t="s">
        <v>144</v>
      </c>
      <c r="E270" s="188" t="s">
        <v>323</v>
      </c>
      <c r="F270" s="189" t="s">
        <v>324</v>
      </c>
      <c r="G270" s="190" t="s">
        <v>233</v>
      </c>
      <c r="H270" s="191">
        <v>4</v>
      </c>
      <c r="I270" s="192"/>
      <c r="J270" s="193">
        <f>ROUND(I270*H270,2)</f>
        <v>0</v>
      </c>
      <c r="K270" s="194"/>
      <c r="L270" s="39"/>
      <c r="M270" s="195" t="s">
        <v>1</v>
      </c>
      <c r="N270" s="196" t="s">
        <v>41</v>
      </c>
      <c r="O270" s="71"/>
      <c r="P270" s="197">
        <f>O270*H270</f>
        <v>0</v>
      </c>
      <c r="Q270" s="197">
        <v>0</v>
      </c>
      <c r="R270" s="197">
        <f>Q270*H270</f>
        <v>0</v>
      </c>
      <c r="S270" s="197">
        <v>1.9460000000000002E-2</v>
      </c>
      <c r="T270" s="198">
        <f>S270*H270</f>
        <v>7.7840000000000006E-2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216</v>
      </c>
      <c r="AT270" s="199" t="s">
        <v>144</v>
      </c>
      <c r="AU270" s="199" t="s">
        <v>86</v>
      </c>
      <c r="AY270" s="17" t="s">
        <v>141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7" t="s">
        <v>84</v>
      </c>
      <c r="BK270" s="200">
        <f>ROUND(I270*H270,2)</f>
        <v>0</v>
      </c>
      <c r="BL270" s="17" t="s">
        <v>216</v>
      </c>
      <c r="BM270" s="199" t="s">
        <v>1098</v>
      </c>
    </row>
    <row r="271" spans="1:65" s="2" customFormat="1" ht="21.75" customHeight="1">
      <c r="A271" s="34"/>
      <c r="B271" s="35"/>
      <c r="C271" s="187" t="s">
        <v>367</v>
      </c>
      <c r="D271" s="187" t="s">
        <v>144</v>
      </c>
      <c r="E271" s="188" t="s">
        <v>584</v>
      </c>
      <c r="F271" s="189" t="s">
        <v>585</v>
      </c>
      <c r="G271" s="190" t="s">
        <v>233</v>
      </c>
      <c r="H271" s="191">
        <v>4</v>
      </c>
      <c r="I271" s="192"/>
      <c r="J271" s="193">
        <f>ROUND(I271*H271,2)</f>
        <v>0</v>
      </c>
      <c r="K271" s="194"/>
      <c r="L271" s="39"/>
      <c r="M271" s="195" t="s">
        <v>1</v>
      </c>
      <c r="N271" s="196" t="s">
        <v>41</v>
      </c>
      <c r="O271" s="71"/>
      <c r="P271" s="197">
        <f>O271*H271</f>
        <v>0</v>
      </c>
      <c r="Q271" s="197">
        <v>0</v>
      </c>
      <c r="R271" s="197">
        <f>Q271*H271</f>
        <v>0</v>
      </c>
      <c r="S271" s="197">
        <v>2.4500000000000001E-2</v>
      </c>
      <c r="T271" s="198">
        <f>S271*H271</f>
        <v>9.8000000000000004E-2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9" t="s">
        <v>216</v>
      </c>
      <c r="AT271" s="199" t="s">
        <v>144</v>
      </c>
      <c r="AU271" s="199" t="s">
        <v>86</v>
      </c>
      <c r="AY271" s="17" t="s">
        <v>141</v>
      </c>
      <c r="BE271" s="200">
        <f>IF(N271="základní",J271,0)</f>
        <v>0</v>
      </c>
      <c r="BF271" s="200">
        <f>IF(N271="snížená",J271,0)</f>
        <v>0</v>
      </c>
      <c r="BG271" s="200">
        <f>IF(N271="zákl. přenesená",J271,0)</f>
        <v>0</v>
      </c>
      <c r="BH271" s="200">
        <f>IF(N271="sníž. přenesená",J271,0)</f>
        <v>0</v>
      </c>
      <c r="BI271" s="200">
        <f>IF(N271="nulová",J271,0)</f>
        <v>0</v>
      </c>
      <c r="BJ271" s="17" t="s">
        <v>84</v>
      </c>
      <c r="BK271" s="200">
        <f>ROUND(I271*H271,2)</f>
        <v>0</v>
      </c>
      <c r="BL271" s="17" t="s">
        <v>216</v>
      </c>
      <c r="BM271" s="199" t="s">
        <v>1099</v>
      </c>
    </row>
    <row r="272" spans="1:65" s="13" customFormat="1">
      <c r="B272" s="201"/>
      <c r="C272" s="202"/>
      <c r="D272" s="203" t="s">
        <v>153</v>
      </c>
      <c r="E272" s="204" t="s">
        <v>1</v>
      </c>
      <c r="F272" s="205" t="s">
        <v>1100</v>
      </c>
      <c r="G272" s="202"/>
      <c r="H272" s="204" t="s">
        <v>1</v>
      </c>
      <c r="I272" s="206"/>
      <c r="J272" s="202"/>
      <c r="K272" s="202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153</v>
      </c>
      <c r="AU272" s="211" t="s">
        <v>86</v>
      </c>
      <c r="AV272" s="13" t="s">
        <v>84</v>
      </c>
      <c r="AW272" s="13" t="s">
        <v>32</v>
      </c>
      <c r="AX272" s="13" t="s">
        <v>76</v>
      </c>
      <c r="AY272" s="211" t="s">
        <v>141</v>
      </c>
    </row>
    <row r="273" spans="1:65" s="14" customFormat="1">
      <c r="B273" s="212"/>
      <c r="C273" s="213"/>
      <c r="D273" s="203" t="s">
        <v>153</v>
      </c>
      <c r="E273" s="214" t="s">
        <v>1</v>
      </c>
      <c r="F273" s="215" t="s">
        <v>86</v>
      </c>
      <c r="G273" s="213"/>
      <c r="H273" s="216">
        <v>2</v>
      </c>
      <c r="I273" s="217"/>
      <c r="J273" s="213"/>
      <c r="K273" s="213"/>
      <c r="L273" s="218"/>
      <c r="M273" s="219"/>
      <c r="N273" s="220"/>
      <c r="O273" s="220"/>
      <c r="P273" s="220"/>
      <c r="Q273" s="220"/>
      <c r="R273" s="220"/>
      <c r="S273" s="220"/>
      <c r="T273" s="221"/>
      <c r="AT273" s="222" t="s">
        <v>153</v>
      </c>
      <c r="AU273" s="222" t="s">
        <v>86</v>
      </c>
      <c r="AV273" s="14" t="s">
        <v>86</v>
      </c>
      <c r="AW273" s="14" t="s">
        <v>32</v>
      </c>
      <c r="AX273" s="14" t="s">
        <v>76</v>
      </c>
      <c r="AY273" s="222" t="s">
        <v>141</v>
      </c>
    </row>
    <row r="274" spans="1:65" s="13" customFormat="1">
      <c r="B274" s="201"/>
      <c r="C274" s="202"/>
      <c r="D274" s="203" t="s">
        <v>153</v>
      </c>
      <c r="E274" s="204" t="s">
        <v>1</v>
      </c>
      <c r="F274" s="205" t="s">
        <v>1101</v>
      </c>
      <c r="G274" s="202"/>
      <c r="H274" s="204" t="s">
        <v>1</v>
      </c>
      <c r="I274" s="206"/>
      <c r="J274" s="202"/>
      <c r="K274" s="202"/>
      <c r="L274" s="207"/>
      <c r="M274" s="208"/>
      <c r="N274" s="209"/>
      <c r="O274" s="209"/>
      <c r="P274" s="209"/>
      <c r="Q274" s="209"/>
      <c r="R274" s="209"/>
      <c r="S274" s="209"/>
      <c r="T274" s="210"/>
      <c r="AT274" s="211" t="s">
        <v>153</v>
      </c>
      <c r="AU274" s="211" t="s">
        <v>86</v>
      </c>
      <c r="AV274" s="13" t="s">
        <v>84</v>
      </c>
      <c r="AW274" s="13" t="s">
        <v>32</v>
      </c>
      <c r="AX274" s="13" t="s">
        <v>76</v>
      </c>
      <c r="AY274" s="211" t="s">
        <v>141</v>
      </c>
    </row>
    <row r="275" spans="1:65" s="14" customFormat="1">
      <c r="B275" s="212"/>
      <c r="C275" s="213"/>
      <c r="D275" s="203" t="s">
        <v>153</v>
      </c>
      <c r="E275" s="214" t="s">
        <v>1</v>
      </c>
      <c r="F275" s="215" t="s">
        <v>86</v>
      </c>
      <c r="G275" s="213"/>
      <c r="H275" s="216">
        <v>2</v>
      </c>
      <c r="I275" s="217"/>
      <c r="J275" s="213"/>
      <c r="K275" s="213"/>
      <c r="L275" s="218"/>
      <c r="M275" s="219"/>
      <c r="N275" s="220"/>
      <c r="O275" s="220"/>
      <c r="P275" s="220"/>
      <c r="Q275" s="220"/>
      <c r="R275" s="220"/>
      <c r="S275" s="220"/>
      <c r="T275" s="221"/>
      <c r="AT275" s="222" t="s">
        <v>153</v>
      </c>
      <c r="AU275" s="222" t="s">
        <v>86</v>
      </c>
      <c r="AV275" s="14" t="s">
        <v>86</v>
      </c>
      <c r="AW275" s="14" t="s">
        <v>32</v>
      </c>
      <c r="AX275" s="14" t="s">
        <v>76</v>
      </c>
      <c r="AY275" s="222" t="s">
        <v>141</v>
      </c>
    </row>
    <row r="276" spans="1:65" s="15" customFormat="1">
      <c r="B276" s="223"/>
      <c r="C276" s="224"/>
      <c r="D276" s="203" t="s">
        <v>153</v>
      </c>
      <c r="E276" s="225" t="s">
        <v>1</v>
      </c>
      <c r="F276" s="226" t="s">
        <v>212</v>
      </c>
      <c r="G276" s="224"/>
      <c r="H276" s="227">
        <v>4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AT276" s="233" t="s">
        <v>153</v>
      </c>
      <c r="AU276" s="233" t="s">
        <v>86</v>
      </c>
      <c r="AV276" s="15" t="s">
        <v>148</v>
      </c>
      <c r="AW276" s="15" t="s">
        <v>32</v>
      </c>
      <c r="AX276" s="15" t="s">
        <v>84</v>
      </c>
      <c r="AY276" s="233" t="s">
        <v>141</v>
      </c>
    </row>
    <row r="277" spans="1:65" s="2" customFormat="1" ht="16.5" customHeight="1">
      <c r="A277" s="34"/>
      <c r="B277" s="35"/>
      <c r="C277" s="187" t="s">
        <v>371</v>
      </c>
      <c r="D277" s="187" t="s">
        <v>144</v>
      </c>
      <c r="E277" s="188" t="s">
        <v>1102</v>
      </c>
      <c r="F277" s="189" t="s">
        <v>1103</v>
      </c>
      <c r="G277" s="190" t="s">
        <v>233</v>
      </c>
      <c r="H277" s="191">
        <v>1</v>
      </c>
      <c r="I277" s="192"/>
      <c r="J277" s="193">
        <f t="shared" ref="J277:J305" si="10">ROUND(I277*H277,2)</f>
        <v>0</v>
      </c>
      <c r="K277" s="194"/>
      <c r="L277" s="39"/>
      <c r="M277" s="195" t="s">
        <v>1</v>
      </c>
      <c r="N277" s="196" t="s">
        <v>41</v>
      </c>
      <c r="O277" s="71"/>
      <c r="P277" s="197">
        <f t="shared" ref="P277:P305" si="11">O277*H277</f>
        <v>0</v>
      </c>
      <c r="Q277" s="197">
        <v>0</v>
      </c>
      <c r="R277" s="197">
        <f t="shared" ref="R277:R305" si="12">Q277*H277</f>
        <v>0</v>
      </c>
      <c r="S277" s="197">
        <v>3.4700000000000002E-2</v>
      </c>
      <c r="T277" s="198">
        <f t="shared" ref="T277:T305" si="13">S277*H277</f>
        <v>3.4700000000000002E-2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216</v>
      </c>
      <c r="AT277" s="199" t="s">
        <v>144</v>
      </c>
      <c r="AU277" s="199" t="s">
        <v>86</v>
      </c>
      <c r="AY277" s="17" t="s">
        <v>141</v>
      </c>
      <c r="BE277" s="200">
        <f t="shared" ref="BE277:BE305" si="14">IF(N277="základní",J277,0)</f>
        <v>0</v>
      </c>
      <c r="BF277" s="200">
        <f t="shared" ref="BF277:BF305" si="15">IF(N277="snížená",J277,0)</f>
        <v>0</v>
      </c>
      <c r="BG277" s="200">
        <f t="shared" ref="BG277:BG305" si="16">IF(N277="zákl. přenesená",J277,0)</f>
        <v>0</v>
      </c>
      <c r="BH277" s="200">
        <f t="shared" ref="BH277:BH305" si="17">IF(N277="sníž. přenesená",J277,0)</f>
        <v>0</v>
      </c>
      <c r="BI277" s="200">
        <f t="shared" ref="BI277:BI305" si="18">IF(N277="nulová",J277,0)</f>
        <v>0</v>
      </c>
      <c r="BJ277" s="17" t="s">
        <v>84</v>
      </c>
      <c r="BK277" s="200">
        <f t="shared" ref="BK277:BK305" si="19">ROUND(I277*H277,2)</f>
        <v>0</v>
      </c>
      <c r="BL277" s="17" t="s">
        <v>216</v>
      </c>
      <c r="BM277" s="199" t="s">
        <v>1104</v>
      </c>
    </row>
    <row r="278" spans="1:65" s="2" customFormat="1" ht="16.5" customHeight="1">
      <c r="A278" s="34"/>
      <c r="B278" s="35"/>
      <c r="C278" s="187" t="s">
        <v>375</v>
      </c>
      <c r="D278" s="187" t="s">
        <v>144</v>
      </c>
      <c r="E278" s="188" t="s">
        <v>587</v>
      </c>
      <c r="F278" s="189" t="s">
        <v>1105</v>
      </c>
      <c r="G278" s="190" t="s">
        <v>233</v>
      </c>
      <c r="H278" s="191">
        <v>2</v>
      </c>
      <c r="I278" s="192"/>
      <c r="J278" s="193">
        <f t="shared" si="10"/>
        <v>0</v>
      </c>
      <c r="K278" s="194"/>
      <c r="L278" s="39"/>
      <c r="M278" s="195" t="s">
        <v>1</v>
      </c>
      <c r="N278" s="196" t="s">
        <v>41</v>
      </c>
      <c r="O278" s="71"/>
      <c r="P278" s="197">
        <f t="shared" si="11"/>
        <v>0</v>
      </c>
      <c r="Q278" s="197">
        <v>0</v>
      </c>
      <c r="R278" s="197">
        <f t="shared" si="12"/>
        <v>0</v>
      </c>
      <c r="S278" s="197">
        <v>0.69347000000000003</v>
      </c>
      <c r="T278" s="198">
        <f t="shared" si="13"/>
        <v>1.3869400000000001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9" t="s">
        <v>216</v>
      </c>
      <c r="AT278" s="199" t="s">
        <v>144</v>
      </c>
      <c r="AU278" s="199" t="s">
        <v>86</v>
      </c>
      <c r="AY278" s="17" t="s">
        <v>141</v>
      </c>
      <c r="BE278" s="200">
        <f t="shared" si="14"/>
        <v>0</v>
      </c>
      <c r="BF278" s="200">
        <f t="shared" si="15"/>
        <v>0</v>
      </c>
      <c r="BG278" s="200">
        <f t="shared" si="16"/>
        <v>0</v>
      </c>
      <c r="BH278" s="200">
        <f t="shared" si="17"/>
        <v>0</v>
      </c>
      <c r="BI278" s="200">
        <f t="shared" si="18"/>
        <v>0</v>
      </c>
      <c r="BJ278" s="17" t="s">
        <v>84</v>
      </c>
      <c r="BK278" s="200">
        <f t="shared" si="19"/>
        <v>0</v>
      </c>
      <c r="BL278" s="17" t="s">
        <v>216</v>
      </c>
      <c r="BM278" s="199" t="s">
        <v>1106</v>
      </c>
    </row>
    <row r="279" spans="1:65" s="2" customFormat="1" ht="16.5" customHeight="1">
      <c r="A279" s="34"/>
      <c r="B279" s="35"/>
      <c r="C279" s="187" t="s">
        <v>379</v>
      </c>
      <c r="D279" s="187" t="s">
        <v>144</v>
      </c>
      <c r="E279" s="188" t="s">
        <v>327</v>
      </c>
      <c r="F279" s="189" t="s">
        <v>328</v>
      </c>
      <c r="G279" s="190" t="s">
        <v>233</v>
      </c>
      <c r="H279" s="191">
        <v>5</v>
      </c>
      <c r="I279" s="192"/>
      <c r="J279" s="193">
        <f t="shared" si="10"/>
        <v>0</v>
      </c>
      <c r="K279" s="194"/>
      <c r="L279" s="39"/>
      <c r="M279" s="195" t="s">
        <v>1</v>
      </c>
      <c r="N279" s="196" t="s">
        <v>41</v>
      </c>
      <c r="O279" s="71"/>
      <c r="P279" s="197">
        <f t="shared" si="11"/>
        <v>0</v>
      </c>
      <c r="Q279" s="197">
        <v>0</v>
      </c>
      <c r="R279" s="197">
        <f t="shared" si="12"/>
        <v>0</v>
      </c>
      <c r="S279" s="197">
        <v>1.56E-3</v>
      </c>
      <c r="T279" s="198">
        <f t="shared" si="13"/>
        <v>7.7999999999999996E-3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9" t="s">
        <v>216</v>
      </c>
      <c r="AT279" s="199" t="s">
        <v>144</v>
      </c>
      <c r="AU279" s="199" t="s">
        <v>86</v>
      </c>
      <c r="AY279" s="17" t="s">
        <v>141</v>
      </c>
      <c r="BE279" s="200">
        <f t="shared" si="14"/>
        <v>0</v>
      </c>
      <c r="BF279" s="200">
        <f t="shared" si="15"/>
        <v>0</v>
      </c>
      <c r="BG279" s="200">
        <f t="shared" si="16"/>
        <v>0</v>
      </c>
      <c r="BH279" s="200">
        <f t="shared" si="17"/>
        <v>0</v>
      </c>
      <c r="BI279" s="200">
        <f t="shared" si="18"/>
        <v>0</v>
      </c>
      <c r="BJ279" s="17" t="s">
        <v>84</v>
      </c>
      <c r="BK279" s="200">
        <f t="shared" si="19"/>
        <v>0</v>
      </c>
      <c r="BL279" s="17" t="s">
        <v>216</v>
      </c>
      <c r="BM279" s="199" t="s">
        <v>1107</v>
      </c>
    </row>
    <row r="280" spans="1:65" s="2" customFormat="1" ht="16.5" customHeight="1">
      <c r="A280" s="34"/>
      <c r="B280" s="35"/>
      <c r="C280" s="187" t="s">
        <v>383</v>
      </c>
      <c r="D280" s="187" t="s">
        <v>144</v>
      </c>
      <c r="E280" s="188" t="s">
        <v>598</v>
      </c>
      <c r="F280" s="189" t="s">
        <v>599</v>
      </c>
      <c r="G280" s="190" t="s">
        <v>333</v>
      </c>
      <c r="H280" s="191">
        <v>4</v>
      </c>
      <c r="I280" s="192"/>
      <c r="J280" s="193">
        <f t="shared" si="10"/>
        <v>0</v>
      </c>
      <c r="K280" s="194"/>
      <c r="L280" s="39"/>
      <c r="M280" s="195" t="s">
        <v>1</v>
      </c>
      <c r="N280" s="196" t="s">
        <v>41</v>
      </c>
      <c r="O280" s="71"/>
      <c r="P280" s="197">
        <f t="shared" si="11"/>
        <v>0</v>
      </c>
      <c r="Q280" s="197">
        <v>0</v>
      </c>
      <c r="R280" s="197">
        <f t="shared" si="12"/>
        <v>0</v>
      </c>
      <c r="S280" s="197">
        <v>2.2499999999999998E-3</v>
      </c>
      <c r="T280" s="198">
        <f t="shared" si="13"/>
        <v>8.9999999999999993E-3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216</v>
      </c>
      <c r="AT280" s="199" t="s">
        <v>144</v>
      </c>
      <c r="AU280" s="199" t="s">
        <v>86</v>
      </c>
      <c r="AY280" s="17" t="s">
        <v>141</v>
      </c>
      <c r="BE280" s="200">
        <f t="shared" si="14"/>
        <v>0</v>
      </c>
      <c r="BF280" s="200">
        <f t="shared" si="15"/>
        <v>0</v>
      </c>
      <c r="BG280" s="200">
        <f t="shared" si="16"/>
        <v>0</v>
      </c>
      <c r="BH280" s="200">
        <f t="shared" si="17"/>
        <v>0</v>
      </c>
      <c r="BI280" s="200">
        <f t="shared" si="18"/>
        <v>0</v>
      </c>
      <c r="BJ280" s="17" t="s">
        <v>84</v>
      </c>
      <c r="BK280" s="200">
        <f t="shared" si="19"/>
        <v>0</v>
      </c>
      <c r="BL280" s="17" t="s">
        <v>216</v>
      </c>
      <c r="BM280" s="199" t="s">
        <v>1108</v>
      </c>
    </row>
    <row r="281" spans="1:65" s="2" customFormat="1" ht="16.5" customHeight="1">
      <c r="A281" s="34"/>
      <c r="B281" s="35"/>
      <c r="C281" s="187" t="s">
        <v>387</v>
      </c>
      <c r="D281" s="187" t="s">
        <v>144</v>
      </c>
      <c r="E281" s="188" t="s">
        <v>331</v>
      </c>
      <c r="F281" s="189" t="s">
        <v>332</v>
      </c>
      <c r="G281" s="190" t="s">
        <v>333</v>
      </c>
      <c r="H281" s="191">
        <v>8</v>
      </c>
      <c r="I281" s="192"/>
      <c r="J281" s="193">
        <f t="shared" si="10"/>
        <v>0</v>
      </c>
      <c r="K281" s="194"/>
      <c r="L281" s="39"/>
      <c r="M281" s="195" t="s">
        <v>1</v>
      </c>
      <c r="N281" s="196" t="s">
        <v>41</v>
      </c>
      <c r="O281" s="71"/>
      <c r="P281" s="197">
        <f t="shared" si="11"/>
        <v>0</v>
      </c>
      <c r="Q281" s="197">
        <v>0</v>
      </c>
      <c r="R281" s="197">
        <f t="shared" si="12"/>
        <v>0</v>
      </c>
      <c r="S281" s="197">
        <v>8.4999999999999995E-4</v>
      </c>
      <c r="T281" s="198">
        <f t="shared" si="13"/>
        <v>6.7999999999999996E-3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9" t="s">
        <v>216</v>
      </c>
      <c r="AT281" s="199" t="s">
        <v>144</v>
      </c>
      <c r="AU281" s="199" t="s">
        <v>86</v>
      </c>
      <c r="AY281" s="17" t="s">
        <v>141</v>
      </c>
      <c r="BE281" s="200">
        <f t="shared" si="14"/>
        <v>0</v>
      </c>
      <c r="BF281" s="200">
        <f t="shared" si="15"/>
        <v>0</v>
      </c>
      <c r="BG281" s="200">
        <f t="shared" si="16"/>
        <v>0</v>
      </c>
      <c r="BH281" s="200">
        <f t="shared" si="17"/>
        <v>0</v>
      </c>
      <c r="BI281" s="200">
        <f t="shared" si="18"/>
        <v>0</v>
      </c>
      <c r="BJ281" s="17" t="s">
        <v>84</v>
      </c>
      <c r="BK281" s="200">
        <f t="shared" si="19"/>
        <v>0</v>
      </c>
      <c r="BL281" s="17" t="s">
        <v>216</v>
      </c>
      <c r="BM281" s="199" t="s">
        <v>1109</v>
      </c>
    </row>
    <row r="282" spans="1:65" s="2" customFormat="1" ht="24.2" customHeight="1">
      <c r="A282" s="34"/>
      <c r="B282" s="35"/>
      <c r="C282" s="187" t="s">
        <v>391</v>
      </c>
      <c r="D282" s="187" t="s">
        <v>144</v>
      </c>
      <c r="E282" s="188" t="s">
        <v>590</v>
      </c>
      <c r="F282" s="189" t="s">
        <v>591</v>
      </c>
      <c r="G282" s="190" t="s">
        <v>233</v>
      </c>
      <c r="H282" s="191">
        <v>2</v>
      </c>
      <c r="I282" s="192"/>
      <c r="J282" s="193">
        <f t="shared" si="10"/>
        <v>0</v>
      </c>
      <c r="K282" s="194"/>
      <c r="L282" s="39"/>
      <c r="M282" s="195" t="s">
        <v>1</v>
      </c>
      <c r="N282" s="196" t="s">
        <v>41</v>
      </c>
      <c r="O282" s="71"/>
      <c r="P282" s="197">
        <f t="shared" si="11"/>
        <v>0</v>
      </c>
      <c r="Q282" s="197">
        <v>5.8500000000000002E-3</v>
      </c>
      <c r="R282" s="197">
        <f t="shared" si="12"/>
        <v>1.17E-2</v>
      </c>
      <c r="S282" s="197">
        <v>0</v>
      </c>
      <c r="T282" s="198">
        <f t="shared" si="13"/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9" t="s">
        <v>216</v>
      </c>
      <c r="AT282" s="199" t="s">
        <v>144</v>
      </c>
      <c r="AU282" s="199" t="s">
        <v>86</v>
      </c>
      <c r="AY282" s="17" t="s">
        <v>141</v>
      </c>
      <c r="BE282" s="200">
        <f t="shared" si="14"/>
        <v>0</v>
      </c>
      <c r="BF282" s="200">
        <f t="shared" si="15"/>
        <v>0</v>
      </c>
      <c r="BG282" s="200">
        <f t="shared" si="16"/>
        <v>0</v>
      </c>
      <c r="BH282" s="200">
        <f t="shared" si="17"/>
        <v>0</v>
      </c>
      <c r="BI282" s="200">
        <f t="shared" si="18"/>
        <v>0</v>
      </c>
      <c r="BJ282" s="17" t="s">
        <v>84</v>
      </c>
      <c r="BK282" s="200">
        <f t="shared" si="19"/>
        <v>0</v>
      </c>
      <c r="BL282" s="17" t="s">
        <v>216</v>
      </c>
      <c r="BM282" s="199" t="s">
        <v>1110</v>
      </c>
    </row>
    <row r="283" spans="1:65" s="2" customFormat="1" ht="24.2" customHeight="1">
      <c r="A283" s="34"/>
      <c r="B283" s="35"/>
      <c r="C283" s="234" t="s">
        <v>395</v>
      </c>
      <c r="D283" s="234" t="s">
        <v>430</v>
      </c>
      <c r="E283" s="235" t="s">
        <v>593</v>
      </c>
      <c r="F283" s="236" t="s">
        <v>594</v>
      </c>
      <c r="G283" s="237" t="s">
        <v>333</v>
      </c>
      <c r="H283" s="238">
        <v>2</v>
      </c>
      <c r="I283" s="239"/>
      <c r="J283" s="240">
        <f t="shared" si="10"/>
        <v>0</v>
      </c>
      <c r="K283" s="241"/>
      <c r="L283" s="242"/>
      <c r="M283" s="243" t="s">
        <v>1</v>
      </c>
      <c r="N283" s="244" t="s">
        <v>41</v>
      </c>
      <c r="O283" s="71"/>
      <c r="P283" s="197">
        <f t="shared" si="11"/>
        <v>0</v>
      </c>
      <c r="Q283" s="197">
        <v>6.7000000000000004E-2</v>
      </c>
      <c r="R283" s="197">
        <f t="shared" si="12"/>
        <v>0.13400000000000001</v>
      </c>
      <c r="S283" s="197">
        <v>0</v>
      </c>
      <c r="T283" s="198">
        <f t="shared" si="13"/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9" t="s">
        <v>294</v>
      </c>
      <c r="AT283" s="199" t="s">
        <v>430</v>
      </c>
      <c r="AU283" s="199" t="s">
        <v>86</v>
      </c>
      <c r="AY283" s="17" t="s">
        <v>141</v>
      </c>
      <c r="BE283" s="200">
        <f t="shared" si="14"/>
        <v>0</v>
      </c>
      <c r="BF283" s="200">
        <f t="shared" si="15"/>
        <v>0</v>
      </c>
      <c r="BG283" s="200">
        <f t="shared" si="16"/>
        <v>0</v>
      </c>
      <c r="BH283" s="200">
        <f t="shared" si="17"/>
        <v>0</v>
      </c>
      <c r="BI283" s="200">
        <f t="shared" si="18"/>
        <v>0</v>
      </c>
      <c r="BJ283" s="17" t="s">
        <v>84</v>
      </c>
      <c r="BK283" s="200">
        <f t="shared" si="19"/>
        <v>0</v>
      </c>
      <c r="BL283" s="17" t="s">
        <v>216</v>
      </c>
      <c r="BM283" s="199" t="s">
        <v>1111</v>
      </c>
    </row>
    <row r="284" spans="1:65" s="2" customFormat="1" ht="24.2" customHeight="1">
      <c r="A284" s="34"/>
      <c r="B284" s="35"/>
      <c r="C284" s="187" t="s">
        <v>401</v>
      </c>
      <c r="D284" s="187" t="s">
        <v>144</v>
      </c>
      <c r="E284" s="188" t="s">
        <v>602</v>
      </c>
      <c r="F284" s="189" t="s">
        <v>603</v>
      </c>
      <c r="G284" s="190" t="s">
        <v>233</v>
      </c>
      <c r="H284" s="191">
        <v>3</v>
      </c>
      <c r="I284" s="192"/>
      <c r="J284" s="193">
        <f t="shared" si="10"/>
        <v>0</v>
      </c>
      <c r="K284" s="194"/>
      <c r="L284" s="39"/>
      <c r="M284" s="195" t="s">
        <v>1</v>
      </c>
      <c r="N284" s="196" t="s">
        <v>41</v>
      </c>
      <c r="O284" s="71"/>
      <c r="P284" s="197">
        <f t="shared" si="11"/>
        <v>0</v>
      </c>
      <c r="Q284" s="197">
        <v>1.6969999999999999E-2</v>
      </c>
      <c r="R284" s="197">
        <f t="shared" si="12"/>
        <v>5.0909999999999997E-2</v>
      </c>
      <c r="S284" s="197">
        <v>0</v>
      </c>
      <c r="T284" s="198">
        <f t="shared" si="13"/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9" t="s">
        <v>216</v>
      </c>
      <c r="AT284" s="199" t="s">
        <v>144</v>
      </c>
      <c r="AU284" s="199" t="s">
        <v>86</v>
      </c>
      <c r="AY284" s="17" t="s">
        <v>141</v>
      </c>
      <c r="BE284" s="200">
        <f t="shared" si="14"/>
        <v>0</v>
      </c>
      <c r="BF284" s="200">
        <f t="shared" si="15"/>
        <v>0</v>
      </c>
      <c r="BG284" s="200">
        <f t="shared" si="16"/>
        <v>0</v>
      </c>
      <c r="BH284" s="200">
        <f t="shared" si="17"/>
        <v>0</v>
      </c>
      <c r="BI284" s="200">
        <f t="shared" si="18"/>
        <v>0</v>
      </c>
      <c r="BJ284" s="17" t="s">
        <v>84</v>
      </c>
      <c r="BK284" s="200">
        <f t="shared" si="19"/>
        <v>0</v>
      </c>
      <c r="BL284" s="17" t="s">
        <v>216</v>
      </c>
      <c r="BM284" s="199" t="s">
        <v>1112</v>
      </c>
    </row>
    <row r="285" spans="1:65" s="2" customFormat="1" ht="24.2" customHeight="1">
      <c r="A285" s="34"/>
      <c r="B285" s="35"/>
      <c r="C285" s="187" t="s">
        <v>407</v>
      </c>
      <c r="D285" s="187" t="s">
        <v>144</v>
      </c>
      <c r="E285" s="188" t="s">
        <v>608</v>
      </c>
      <c r="F285" s="189" t="s">
        <v>609</v>
      </c>
      <c r="G285" s="190" t="s">
        <v>233</v>
      </c>
      <c r="H285" s="191">
        <v>2</v>
      </c>
      <c r="I285" s="192"/>
      <c r="J285" s="193">
        <f t="shared" si="10"/>
        <v>0</v>
      </c>
      <c r="K285" s="194"/>
      <c r="L285" s="39"/>
      <c r="M285" s="195" t="s">
        <v>1</v>
      </c>
      <c r="N285" s="196" t="s">
        <v>41</v>
      </c>
      <c r="O285" s="71"/>
      <c r="P285" s="197">
        <f t="shared" si="11"/>
        <v>0</v>
      </c>
      <c r="Q285" s="197">
        <v>1.6080000000000001E-2</v>
      </c>
      <c r="R285" s="197">
        <f t="shared" si="12"/>
        <v>3.2160000000000001E-2</v>
      </c>
      <c r="S285" s="197">
        <v>0</v>
      </c>
      <c r="T285" s="198">
        <f t="shared" si="13"/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9" t="s">
        <v>216</v>
      </c>
      <c r="AT285" s="199" t="s">
        <v>144</v>
      </c>
      <c r="AU285" s="199" t="s">
        <v>86</v>
      </c>
      <c r="AY285" s="17" t="s">
        <v>141</v>
      </c>
      <c r="BE285" s="200">
        <f t="shared" si="14"/>
        <v>0</v>
      </c>
      <c r="BF285" s="200">
        <f t="shared" si="15"/>
        <v>0</v>
      </c>
      <c r="BG285" s="200">
        <f t="shared" si="16"/>
        <v>0</v>
      </c>
      <c r="BH285" s="200">
        <f t="shared" si="17"/>
        <v>0</v>
      </c>
      <c r="BI285" s="200">
        <f t="shared" si="18"/>
        <v>0</v>
      </c>
      <c r="BJ285" s="17" t="s">
        <v>84</v>
      </c>
      <c r="BK285" s="200">
        <f t="shared" si="19"/>
        <v>0</v>
      </c>
      <c r="BL285" s="17" t="s">
        <v>216</v>
      </c>
      <c r="BM285" s="199" t="s">
        <v>1113</v>
      </c>
    </row>
    <row r="286" spans="1:65" s="2" customFormat="1" ht="24.2" customHeight="1">
      <c r="A286" s="34"/>
      <c r="B286" s="35"/>
      <c r="C286" s="187" t="s">
        <v>412</v>
      </c>
      <c r="D286" s="187" t="s">
        <v>144</v>
      </c>
      <c r="E286" s="188" t="s">
        <v>336</v>
      </c>
      <c r="F286" s="189" t="s">
        <v>337</v>
      </c>
      <c r="G286" s="190" t="s">
        <v>233</v>
      </c>
      <c r="H286" s="191">
        <v>4</v>
      </c>
      <c r="I286" s="192"/>
      <c r="J286" s="193">
        <f t="shared" si="10"/>
        <v>0</v>
      </c>
      <c r="K286" s="194"/>
      <c r="L286" s="39"/>
      <c r="M286" s="195" t="s">
        <v>1</v>
      </c>
      <c r="N286" s="196" t="s">
        <v>41</v>
      </c>
      <c r="O286" s="71"/>
      <c r="P286" s="197">
        <f t="shared" si="11"/>
        <v>0</v>
      </c>
      <c r="Q286" s="197">
        <v>2.223E-2</v>
      </c>
      <c r="R286" s="197">
        <f t="shared" si="12"/>
        <v>8.8919999999999999E-2</v>
      </c>
      <c r="S286" s="197">
        <v>0</v>
      </c>
      <c r="T286" s="198">
        <f t="shared" si="13"/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9" t="s">
        <v>216</v>
      </c>
      <c r="AT286" s="199" t="s">
        <v>144</v>
      </c>
      <c r="AU286" s="199" t="s">
        <v>86</v>
      </c>
      <c r="AY286" s="17" t="s">
        <v>141</v>
      </c>
      <c r="BE286" s="200">
        <f t="shared" si="14"/>
        <v>0</v>
      </c>
      <c r="BF286" s="200">
        <f t="shared" si="15"/>
        <v>0</v>
      </c>
      <c r="BG286" s="200">
        <f t="shared" si="16"/>
        <v>0</v>
      </c>
      <c r="BH286" s="200">
        <f t="shared" si="17"/>
        <v>0</v>
      </c>
      <c r="BI286" s="200">
        <f t="shared" si="18"/>
        <v>0</v>
      </c>
      <c r="BJ286" s="17" t="s">
        <v>84</v>
      </c>
      <c r="BK286" s="200">
        <f t="shared" si="19"/>
        <v>0</v>
      </c>
      <c r="BL286" s="17" t="s">
        <v>216</v>
      </c>
      <c r="BM286" s="199" t="s">
        <v>1114</v>
      </c>
    </row>
    <row r="287" spans="1:65" s="2" customFormat="1" ht="33" customHeight="1">
      <c r="A287" s="34"/>
      <c r="B287" s="35"/>
      <c r="C287" s="187" t="s">
        <v>417</v>
      </c>
      <c r="D287" s="187" t="s">
        <v>144</v>
      </c>
      <c r="E287" s="188" t="s">
        <v>340</v>
      </c>
      <c r="F287" s="189" t="s">
        <v>341</v>
      </c>
      <c r="G287" s="190" t="s">
        <v>233</v>
      </c>
      <c r="H287" s="191">
        <v>4</v>
      </c>
      <c r="I287" s="192"/>
      <c r="J287" s="193">
        <f t="shared" si="10"/>
        <v>0</v>
      </c>
      <c r="K287" s="194"/>
      <c r="L287" s="39"/>
      <c r="M287" s="195" t="s">
        <v>1</v>
      </c>
      <c r="N287" s="196" t="s">
        <v>41</v>
      </c>
      <c r="O287" s="71"/>
      <c r="P287" s="197">
        <f t="shared" si="11"/>
        <v>0</v>
      </c>
      <c r="Q287" s="197">
        <v>2.7359999999999999E-2</v>
      </c>
      <c r="R287" s="197">
        <f t="shared" si="12"/>
        <v>0.10944</v>
      </c>
      <c r="S287" s="197">
        <v>0</v>
      </c>
      <c r="T287" s="198">
        <f t="shared" si="13"/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9" t="s">
        <v>216</v>
      </c>
      <c r="AT287" s="199" t="s">
        <v>144</v>
      </c>
      <c r="AU287" s="199" t="s">
        <v>86</v>
      </c>
      <c r="AY287" s="17" t="s">
        <v>141</v>
      </c>
      <c r="BE287" s="200">
        <f t="shared" si="14"/>
        <v>0</v>
      </c>
      <c r="BF287" s="200">
        <f t="shared" si="15"/>
        <v>0</v>
      </c>
      <c r="BG287" s="200">
        <f t="shared" si="16"/>
        <v>0</v>
      </c>
      <c r="BH287" s="200">
        <f t="shared" si="17"/>
        <v>0</v>
      </c>
      <c r="BI287" s="200">
        <f t="shared" si="18"/>
        <v>0</v>
      </c>
      <c r="BJ287" s="17" t="s">
        <v>84</v>
      </c>
      <c r="BK287" s="200">
        <f t="shared" si="19"/>
        <v>0</v>
      </c>
      <c r="BL287" s="17" t="s">
        <v>216</v>
      </c>
      <c r="BM287" s="199" t="s">
        <v>1115</v>
      </c>
    </row>
    <row r="288" spans="1:65" s="2" customFormat="1" ht="21.75" customHeight="1">
      <c r="A288" s="34"/>
      <c r="B288" s="35"/>
      <c r="C288" s="187" t="s">
        <v>421</v>
      </c>
      <c r="D288" s="187" t="s">
        <v>144</v>
      </c>
      <c r="E288" s="188" t="s">
        <v>1116</v>
      </c>
      <c r="F288" s="189" t="s">
        <v>1117</v>
      </c>
      <c r="G288" s="190" t="s">
        <v>233</v>
      </c>
      <c r="H288" s="191">
        <v>2</v>
      </c>
      <c r="I288" s="192"/>
      <c r="J288" s="193">
        <f t="shared" si="10"/>
        <v>0</v>
      </c>
      <c r="K288" s="194"/>
      <c r="L288" s="39"/>
      <c r="M288" s="195" t="s">
        <v>1</v>
      </c>
      <c r="N288" s="196" t="s">
        <v>41</v>
      </c>
      <c r="O288" s="71"/>
      <c r="P288" s="197">
        <f t="shared" si="11"/>
        <v>0</v>
      </c>
      <c r="Q288" s="197">
        <v>1.234E-2</v>
      </c>
      <c r="R288" s="197">
        <f t="shared" si="12"/>
        <v>2.4680000000000001E-2</v>
      </c>
      <c r="S288" s="197">
        <v>0</v>
      </c>
      <c r="T288" s="198">
        <f t="shared" si="13"/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9" t="s">
        <v>216</v>
      </c>
      <c r="AT288" s="199" t="s">
        <v>144</v>
      </c>
      <c r="AU288" s="199" t="s">
        <v>86</v>
      </c>
      <c r="AY288" s="17" t="s">
        <v>141</v>
      </c>
      <c r="BE288" s="200">
        <f t="shared" si="14"/>
        <v>0</v>
      </c>
      <c r="BF288" s="200">
        <f t="shared" si="15"/>
        <v>0</v>
      </c>
      <c r="BG288" s="200">
        <f t="shared" si="16"/>
        <v>0</v>
      </c>
      <c r="BH288" s="200">
        <f t="shared" si="17"/>
        <v>0</v>
      </c>
      <c r="BI288" s="200">
        <f t="shared" si="18"/>
        <v>0</v>
      </c>
      <c r="BJ288" s="17" t="s">
        <v>84</v>
      </c>
      <c r="BK288" s="200">
        <f t="shared" si="19"/>
        <v>0</v>
      </c>
      <c r="BL288" s="17" t="s">
        <v>216</v>
      </c>
      <c r="BM288" s="199" t="s">
        <v>1118</v>
      </c>
    </row>
    <row r="289" spans="1:65" s="2" customFormat="1" ht="24.2" customHeight="1">
      <c r="A289" s="34"/>
      <c r="B289" s="35"/>
      <c r="C289" s="187" t="s">
        <v>425</v>
      </c>
      <c r="D289" s="187" t="s">
        <v>144</v>
      </c>
      <c r="E289" s="188" t="s">
        <v>1119</v>
      </c>
      <c r="F289" s="189" t="s">
        <v>1120</v>
      </c>
      <c r="G289" s="190" t="s">
        <v>233</v>
      </c>
      <c r="H289" s="191">
        <v>2</v>
      </c>
      <c r="I289" s="192"/>
      <c r="J289" s="193">
        <f t="shared" si="10"/>
        <v>0</v>
      </c>
      <c r="K289" s="194"/>
      <c r="L289" s="39"/>
      <c r="M289" s="195" t="s">
        <v>1</v>
      </c>
      <c r="N289" s="196" t="s">
        <v>41</v>
      </c>
      <c r="O289" s="71"/>
      <c r="P289" s="197">
        <f t="shared" si="11"/>
        <v>0</v>
      </c>
      <c r="Q289" s="197">
        <v>1.6979999999999999E-2</v>
      </c>
      <c r="R289" s="197">
        <f t="shared" si="12"/>
        <v>3.3959999999999997E-2</v>
      </c>
      <c r="S289" s="197">
        <v>0</v>
      </c>
      <c r="T289" s="198">
        <f t="shared" si="13"/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9" t="s">
        <v>216</v>
      </c>
      <c r="AT289" s="199" t="s">
        <v>144</v>
      </c>
      <c r="AU289" s="199" t="s">
        <v>86</v>
      </c>
      <c r="AY289" s="17" t="s">
        <v>141</v>
      </c>
      <c r="BE289" s="200">
        <f t="shared" si="14"/>
        <v>0</v>
      </c>
      <c r="BF289" s="200">
        <f t="shared" si="15"/>
        <v>0</v>
      </c>
      <c r="BG289" s="200">
        <f t="shared" si="16"/>
        <v>0</v>
      </c>
      <c r="BH289" s="200">
        <f t="shared" si="17"/>
        <v>0</v>
      </c>
      <c r="BI289" s="200">
        <f t="shared" si="18"/>
        <v>0</v>
      </c>
      <c r="BJ289" s="17" t="s">
        <v>84</v>
      </c>
      <c r="BK289" s="200">
        <f t="shared" si="19"/>
        <v>0</v>
      </c>
      <c r="BL289" s="17" t="s">
        <v>216</v>
      </c>
      <c r="BM289" s="199" t="s">
        <v>1121</v>
      </c>
    </row>
    <row r="290" spans="1:65" s="2" customFormat="1" ht="21.75" customHeight="1">
      <c r="A290" s="34"/>
      <c r="B290" s="35"/>
      <c r="C290" s="187" t="s">
        <v>429</v>
      </c>
      <c r="D290" s="187" t="s">
        <v>144</v>
      </c>
      <c r="E290" s="188" t="s">
        <v>360</v>
      </c>
      <c r="F290" s="189" t="s">
        <v>361</v>
      </c>
      <c r="G290" s="190" t="s">
        <v>233</v>
      </c>
      <c r="H290" s="191">
        <v>4</v>
      </c>
      <c r="I290" s="192"/>
      <c r="J290" s="193">
        <f t="shared" si="10"/>
        <v>0</v>
      </c>
      <c r="K290" s="194"/>
      <c r="L290" s="39"/>
      <c r="M290" s="195" t="s">
        <v>1</v>
      </c>
      <c r="N290" s="196" t="s">
        <v>41</v>
      </c>
      <c r="O290" s="71"/>
      <c r="P290" s="197">
        <f t="shared" si="11"/>
        <v>0</v>
      </c>
      <c r="Q290" s="197">
        <v>1.8400000000000001E-3</v>
      </c>
      <c r="R290" s="197">
        <f t="shared" si="12"/>
        <v>7.3600000000000002E-3</v>
      </c>
      <c r="S290" s="197">
        <v>0</v>
      </c>
      <c r="T290" s="198">
        <f t="shared" si="13"/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9" t="s">
        <v>216</v>
      </c>
      <c r="AT290" s="199" t="s">
        <v>144</v>
      </c>
      <c r="AU290" s="199" t="s">
        <v>86</v>
      </c>
      <c r="AY290" s="17" t="s">
        <v>141</v>
      </c>
      <c r="BE290" s="200">
        <f t="shared" si="14"/>
        <v>0</v>
      </c>
      <c r="BF290" s="200">
        <f t="shared" si="15"/>
        <v>0</v>
      </c>
      <c r="BG290" s="200">
        <f t="shared" si="16"/>
        <v>0</v>
      </c>
      <c r="BH290" s="200">
        <f t="shared" si="17"/>
        <v>0</v>
      </c>
      <c r="BI290" s="200">
        <f t="shared" si="18"/>
        <v>0</v>
      </c>
      <c r="BJ290" s="17" t="s">
        <v>84</v>
      </c>
      <c r="BK290" s="200">
        <f t="shared" si="19"/>
        <v>0</v>
      </c>
      <c r="BL290" s="17" t="s">
        <v>216</v>
      </c>
      <c r="BM290" s="199" t="s">
        <v>1122</v>
      </c>
    </row>
    <row r="291" spans="1:65" s="2" customFormat="1" ht="24.2" customHeight="1">
      <c r="A291" s="34"/>
      <c r="B291" s="35"/>
      <c r="C291" s="187" t="s">
        <v>435</v>
      </c>
      <c r="D291" s="187" t="s">
        <v>144</v>
      </c>
      <c r="E291" s="188" t="s">
        <v>348</v>
      </c>
      <c r="F291" s="189" t="s">
        <v>349</v>
      </c>
      <c r="G291" s="190" t="s">
        <v>233</v>
      </c>
      <c r="H291" s="191">
        <v>1</v>
      </c>
      <c r="I291" s="192"/>
      <c r="J291" s="193">
        <f t="shared" si="10"/>
        <v>0</v>
      </c>
      <c r="K291" s="194"/>
      <c r="L291" s="39"/>
      <c r="M291" s="195" t="s">
        <v>1</v>
      </c>
      <c r="N291" s="196" t="s">
        <v>41</v>
      </c>
      <c r="O291" s="71"/>
      <c r="P291" s="197">
        <f t="shared" si="11"/>
        <v>0</v>
      </c>
      <c r="Q291" s="197">
        <v>1.4749999999999999E-2</v>
      </c>
      <c r="R291" s="197">
        <f t="shared" si="12"/>
        <v>1.4749999999999999E-2</v>
      </c>
      <c r="S291" s="197">
        <v>0</v>
      </c>
      <c r="T291" s="198">
        <f t="shared" si="13"/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9" t="s">
        <v>216</v>
      </c>
      <c r="AT291" s="199" t="s">
        <v>144</v>
      </c>
      <c r="AU291" s="199" t="s">
        <v>86</v>
      </c>
      <c r="AY291" s="17" t="s">
        <v>141</v>
      </c>
      <c r="BE291" s="200">
        <f t="shared" si="14"/>
        <v>0</v>
      </c>
      <c r="BF291" s="200">
        <f t="shared" si="15"/>
        <v>0</v>
      </c>
      <c r="BG291" s="200">
        <f t="shared" si="16"/>
        <v>0</v>
      </c>
      <c r="BH291" s="200">
        <f t="shared" si="17"/>
        <v>0</v>
      </c>
      <c r="BI291" s="200">
        <f t="shared" si="18"/>
        <v>0</v>
      </c>
      <c r="BJ291" s="17" t="s">
        <v>84</v>
      </c>
      <c r="BK291" s="200">
        <f t="shared" si="19"/>
        <v>0</v>
      </c>
      <c r="BL291" s="17" t="s">
        <v>216</v>
      </c>
      <c r="BM291" s="199" t="s">
        <v>1123</v>
      </c>
    </row>
    <row r="292" spans="1:65" s="2" customFormat="1" ht="24.2" customHeight="1">
      <c r="A292" s="34"/>
      <c r="B292" s="35"/>
      <c r="C292" s="187" t="s">
        <v>439</v>
      </c>
      <c r="D292" s="187" t="s">
        <v>144</v>
      </c>
      <c r="E292" s="188" t="s">
        <v>352</v>
      </c>
      <c r="F292" s="189" t="s">
        <v>353</v>
      </c>
      <c r="G292" s="190" t="s">
        <v>233</v>
      </c>
      <c r="H292" s="191">
        <v>1</v>
      </c>
      <c r="I292" s="192"/>
      <c r="J292" s="193">
        <f t="shared" si="10"/>
        <v>0</v>
      </c>
      <c r="K292" s="194"/>
      <c r="L292" s="39"/>
      <c r="M292" s="195" t="s">
        <v>1</v>
      </c>
      <c r="N292" s="196" t="s">
        <v>41</v>
      </c>
      <c r="O292" s="71"/>
      <c r="P292" s="197">
        <f t="shared" si="11"/>
        <v>0</v>
      </c>
      <c r="Q292" s="197">
        <v>1.72E-3</v>
      </c>
      <c r="R292" s="197">
        <f t="shared" si="12"/>
        <v>1.72E-3</v>
      </c>
      <c r="S292" s="197">
        <v>0</v>
      </c>
      <c r="T292" s="198">
        <f t="shared" si="13"/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9" t="s">
        <v>216</v>
      </c>
      <c r="AT292" s="199" t="s">
        <v>144</v>
      </c>
      <c r="AU292" s="199" t="s">
        <v>86</v>
      </c>
      <c r="AY292" s="17" t="s">
        <v>141</v>
      </c>
      <c r="BE292" s="200">
        <f t="shared" si="14"/>
        <v>0</v>
      </c>
      <c r="BF292" s="200">
        <f t="shared" si="15"/>
        <v>0</v>
      </c>
      <c r="BG292" s="200">
        <f t="shared" si="16"/>
        <v>0</v>
      </c>
      <c r="BH292" s="200">
        <f t="shared" si="17"/>
        <v>0</v>
      </c>
      <c r="BI292" s="200">
        <f t="shared" si="18"/>
        <v>0</v>
      </c>
      <c r="BJ292" s="17" t="s">
        <v>84</v>
      </c>
      <c r="BK292" s="200">
        <f t="shared" si="19"/>
        <v>0</v>
      </c>
      <c r="BL292" s="17" t="s">
        <v>216</v>
      </c>
      <c r="BM292" s="199" t="s">
        <v>1124</v>
      </c>
    </row>
    <row r="293" spans="1:65" s="2" customFormat="1" ht="16.5" customHeight="1">
      <c r="A293" s="34"/>
      <c r="B293" s="35"/>
      <c r="C293" s="187" t="s">
        <v>443</v>
      </c>
      <c r="D293" s="187" t="s">
        <v>144</v>
      </c>
      <c r="E293" s="188" t="s">
        <v>356</v>
      </c>
      <c r="F293" s="189" t="s">
        <v>357</v>
      </c>
      <c r="G293" s="190" t="s">
        <v>233</v>
      </c>
      <c r="H293" s="191">
        <v>4</v>
      </c>
      <c r="I293" s="192"/>
      <c r="J293" s="193">
        <f t="shared" si="10"/>
        <v>0</v>
      </c>
      <c r="K293" s="194"/>
      <c r="L293" s="39"/>
      <c r="M293" s="195" t="s">
        <v>1</v>
      </c>
      <c r="N293" s="196" t="s">
        <v>41</v>
      </c>
      <c r="O293" s="71"/>
      <c r="P293" s="197">
        <f t="shared" si="11"/>
        <v>0</v>
      </c>
      <c r="Q293" s="197">
        <v>1.8400000000000001E-3</v>
      </c>
      <c r="R293" s="197">
        <f t="shared" si="12"/>
        <v>7.3600000000000002E-3</v>
      </c>
      <c r="S293" s="197">
        <v>0</v>
      </c>
      <c r="T293" s="198">
        <f t="shared" si="13"/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9" t="s">
        <v>216</v>
      </c>
      <c r="AT293" s="199" t="s">
        <v>144</v>
      </c>
      <c r="AU293" s="199" t="s">
        <v>86</v>
      </c>
      <c r="AY293" s="17" t="s">
        <v>141</v>
      </c>
      <c r="BE293" s="200">
        <f t="shared" si="14"/>
        <v>0</v>
      </c>
      <c r="BF293" s="200">
        <f t="shared" si="15"/>
        <v>0</v>
      </c>
      <c r="BG293" s="200">
        <f t="shared" si="16"/>
        <v>0</v>
      </c>
      <c r="BH293" s="200">
        <f t="shared" si="17"/>
        <v>0</v>
      </c>
      <c r="BI293" s="200">
        <f t="shared" si="18"/>
        <v>0</v>
      </c>
      <c r="BJ293" s="17" t="s">
        <v>84</v>
      </c>
      <c r="BK293" s="200">
        <f t="shared" si="19"/>
        <v>0</v>
      </c>
      <c r="BL293" s="17" t="s">
        <v>216</v>
      </c>
      <c r="BM293" s="199" t="s">
        <v>1125</v>
      </c>
    </row>
    <row r="294" spans="1:65" s="2" customFormat="1" ht="16.5" customHeight="1">
      <c r="A294" s="34"/>
      <c r="B294" s="35"/>
      <c r="C294" s="187" t="s">
        <v>447</v>
      </c>
      <c r="D294" s="187" t="s">
        <v>144</v>
      </c>
      <c r="E294" s="188" t="s">
        <v>364</v>
      </c>
      <c r="F294" s="189" t="s">
        <v>365</v>
      </c>
      <c r="G294" s="190" t="s">
        <v>233</v>
      </c>
      <c r="H294" s="191">
        <v>4</v>
      </c>
      <c r="I294" s="192"/>
      <c r="J294" s="193">
        <f t="shared" si="10"/>
        <v>0</v>
      </c>
      <c r="K294" s="194"/>
      <c r="L294" s="39"/>
      <c r="M294" s="195" t="s">
        <v>1</v>
      </c>
      <c r="N294" s="196" t="s">
        <v>41</v>
      </c>
      <c r="O294" s="71"/>
      <c r="P294" s="197">
        <f t="shared" si="11"/>
        <v>0</v>
      </c>
      <c r="Q294" s="197">
        <v>0</v>
      </c>
      <c r="R294" s="197">
        <f t="shared" si="12"/>
        <v>0</v>
      </c>
      <c r="S294" s="197">
        <v>0</v>
      </c>
      <c r="T294" s="198">
        <f t="shared" si="13"/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9" t="s">
        <v>216</v>
      </c>
      <c r="AT294" s="199" t="s">
        <v>144</v>
      </c>
      <c r="AU294" s="199" t="s">
        <v>86</v>
      </c>
      <c r="AY294" s="17" t="s">
        <v>141</v>
      </c>
      <c r="BE294" s="200">
        <f t="shared" si="14"/>
        <v>0</v>
      </c>
      <c r="BF294" s="200">
        <f t="shared" si="15"/>
        <v>0</v>
      </c>
      <c r="BG294" s="200">
        <f t="shared" si="16"/>
        <v>0</v>
      </c>
      <c r="BH294" s="200">
        <f t="shared" si="17"/>
        <v>0</v>
      </c>
      <c r="BI294" s="200">
        <f t="shared" si="18"/>
        <v>0</v>
      </c>
      <c r="BJ294" s="17" t="s">
        <v>84</v>
      </c>
      <c r="BK294" s="200">
        <f t="shared" si="19"/>
        <v>0</v>
      </c>
      <c r="BL294" s="17" t="s">
        <v>216</v>
      </c>
      <c r="BM294" s="199" t="s">
        <v>1126</v>
      </c>
    </row>
    <row r="295" spans="1:65" s="2" customFormat="1" ht="16.5" customHeight="1">
      <c r="A295" s="34"/>
      <c r="B295" s="35"/>
      <c r="C295" s="187" t="s">
        <v>453</v>
      </c>
      <c r="D295" s="187" t="s">
        <v>144</v>
      </c>
      <c r="E295" s="188" t="s">
        <v>368</v>
      </c>
      <c r="F295" s="189" t="s">
        <v>369</v>
      </c>
      <c r="G295" s="190" t="s">
        <v>233</v>
      </c>
      <c r="H295" s="191">
        <v>4</v>
      </c>
      <c r="I295" s="192"/>
      <c r="J295" s="193">
        <f t="shared" si="10"/>
        <v>0</v>
      </c>
      <c r="K295" s="194"/>
      <c r="L295" s="39"/>
      <c r="M295" s="195" t="s">
        <v>1</v>
      </c>
      <c r="N295" s="196" t="s">
        <v>41</v>
      </c>
      <c r="O295" s="71"/>
      <c r="P295" s="197">
        <f t="shared" si="11"/>
        <v>0</v>
      </c>
      <c r="Q295" s="197">
        <v>0</v>
      </c>
      <c r="R295" s="197">
        <f t="shared" si="12"/>
        <v>0</v>
      </c>
      <c r="S295" s="197">
        <v>0</v>
      </c>
      <c r="T295" s="198">
        <f t="shared" si="13"/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9" t="s">
        <v>216</v>
      </c>
      <c r="AT295" s="199" t="s">
        <v>144</v>
      </c>
      <c r="AU295" s="199" t="s">
        <v>86</v>
      </c>
      <c r="AY295" s="17" t="s">
        <v>141</v>
      </c>
      <c r="BE295" s="200">
        <f t="shared" si="14"/>
        <v>0</v>
      </c>
      <c r="BF295" s="200">
        <f t="shared" si="15"/>
        <v>0</v>
      </c>
      <c r="BG295" s="200">
        <f t="shared" si="16"/>
        <v>0</v>
      </c>
      <c r="BH295" s="200">
        <f t="shared" si="17"/>
        <v>0</v>
      </c>
      <c r="BI295" s="200">
        <f t="shared" si="18"/>
        <v>0</v>
      </c>
      <c r="BJ295" s="17" t="s">
        <v>84</v>
      </c>
      <c r="BK295" s="200">
        <f t="shared" si="19"/>
        <v>0</v>
      </c>
      <c r="BL295" s="17" t="s">
        <v>216</v>
      </c>
      <c r="BM295" s="199" t="s">
        <v>1127</v>
      </c>
    </row>
    <row r="296" spans="1:65" s="2" customFormat="1" ht="16.5" customHeight="1">
      <c r="A296" s="34"/>
      <c r="B296" s="35"/>
      <c r="C296" s="187" t="s">
        <v>457</v>
      </c>
      <c r="D296" s="187" t="s">
        <v>144</v>
      </c>
      <c r="E296" s="188" t="s">
        <v>372</v>
      </c>
      <c r="F296" s="189" t="s">
        <v>373</v>
      </c>
      <c r="G296" s="190" t="s">
        <v>233</v>
      </c>
      <c r="H296" s="191">
        <v>5</v>
      </c>
      <c r="I296" s="192"/>
      <c r="J296" s="193">
        <f t="shared" si="10"/>
        <v>0</v>
      </c>
      <c r="K296" s="194"/>
      <c r="L296" s="39"/>
      <c r="M296" s="195" t="s">
        <v>1</v>
      </c>
      <c r="N296" s="196" t="s">
        <v>41</v>
      </c>
      <c r="O296" s="71"/>
      <c r="P296" s="197">
        <f t="shared" si="11"/>
        <v>0</v>
      </c>
      <c r="Q296" s="197">
        <v>0</v>
      </c>
      <c r="R296" s="197">
        <f t="shared" si="12"/>
        <v>0</v>
      </c>
      <c r="S296" s="197">
        <v>0</v>
      </c>
      <c r="T296" s="198">
        <f t="shared" si="13"/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9" t="s">
        <v>216</v>
      </c>
      <c r="AT296" s="199" t="s">
        <v>144</v>
      </c>
      <c r="AU296" s="199" t="s">
        <v>86</v>
      </c>
      <c r="AY296" s="17" t="s">
        <v>141</v>
      </c>
      <c r="BE296" s="200">
        <f t="shared" si="14"/>
        <v>0</v>
      </c>
      <c r="BF296" s="200">
        <f t="shared" si="15"/>
        <v>0</v>
      </c>
      <c r="BG296" s="200">
        <f t="shared" si="16"/>
        <v>0</v>
      </c>
      <c r="BH296" s="200">
        <f t="shared" si="17"/>
        <v>0</v>
      </c>
      <c r="BI296" s="200">
        <f t="shared" si="18"/>
        <v>0</v>
      </c>
      <c r="BJ296" s="17" t="s">
        <v>84</v>
      </c>
      <c r="BK296" s="200">
        <f t="shared" si="19"/>
        <v>0</v>
      </c>
      <c r="BL296" s="17" t="s">
        <v>216</v>
      </c>
      <c r="BM296" s="199" t="s">
        <v>1128</v>
      </c>
    </row>
    <row r="297" spans="1:65" s="2" customFormat="1" ht="16.5" customHeight="1">
      <c r="A297" s="34"/>
      <c r="B297" s="35"/>
      <c r="C297" s="187" t="s">
        <v>462</v>
      </c>
      <c r="D297" s="187" t="s">
        <v>144</v>
      </c>
      <c r="E297" s="188" t="s">
        <v>376</v>
      </c>
      <c r="F297" s="189" t="s">
        <v>377</v>
      </c>
      <c r="G297" s="190" t="s">
        <v>233</v>
      </c>
      <c r="H297" s="191">
        <v>2</v>
      </c>
      <c r="I297" s="192"/>
      <c r="J297" s="193">
        <f t="shared" si="10"/>
        <v>0</v>
      </c>
      <c r="K297" s="194"/>
      <c r="L297" s="39"/>
      <c r="M297" s="195" t="s">
        <v>1</v>
      </c>
      <c r="N297" s="196" t="s">
        <v>41</v>
      </c>
      <c r="O297" s="71"/>
      <c r="P297" s="197">
        <f t="shared" si="11"/>
        <v>0</v>
      </c>
      <c r="Q297" s="197">
        <v>0</v>
      </c>
      <c r="R297" s="197">
        <f t="shared" si="12"/>
        <v>0</v>
      </c>
      <c r="S297" s="197">
        <v>0</v>
      </c>
      <c r="T297" s="198">
        <f t="shared" si="13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9" t="s">
        <v>216</v>
      </c>
      <c r="AT297" s="199" t="s">
        <v>144</v>
      </c>
      <c r="AU297" s="199" t="s">
        <v>86</v>
      </c>
      <c r="AY297" s="17" t="s">
        <v>141</v>
      </c>
      <c r="BE297" s="200">
        <f t="shared" si="14"/>
        <v>0</v>
      </c>
      <c r="BF297" s="200">
        <f t="shared" si="15"/>
        <v>0</v>
      </c>
      <c r="BG297" s="200">
        <f t="shared" si="16"/>
        <v>0</v>
      </c>
      <c r="BH297" s="200">
        <f t="shared" si="17"/>
        <v>0</v>
      </c>
      <c r="BI297" s="200">
        <f t="shared" si="18"/>
        <v>0</v>
      </c>
      <c r="BJ297" s="17" t="s">
        <v>84</v>
      </c>
      <c r="BK297" s="200">
        <f t="shared" si="19"/>
        <v>0</v>
      </c>
      <c r="BL297" s="17" t="s">
        <v>216</v>
      </c>
      <c r="BM297" s="199" t="s">
        <v>1129</v>
      </c>
    </row>
    <row r="298" spans="1:65" s="2" customFormat="1" ht="16.5" customHeight="1">
      <c r="A298" s="34"/>
      <c r="B298" s="35"/>
      <c r="C298" s="187" t="s">
        <v>469</v>
      </c>
      <c r="D298" s="187" t="s">
        <v>144</v>
      </c>
      <c r="E298" s="188" t="s">
        <v>380</v>
      </c>
      <c r="F298" s="189" t="s">
        <v>381</v>
      </c>
      <c r="G298" s="190" t="s">
        <v>233</v>
      </c>
      <c r="H298" s="191">
        <v>4</v>
      </c>
      <c r="I298" s="192"/>
      <c r="J298" s="193">
        <f t="shared" si="10"/>
        <v>0</v>
      </c>
      <c r="K298" s="194"/>
      <c r="L298" s="39"/>
      <c r="M298" s="195" t="s">
        <v>1</v>
      </c>
      <c r="N298" s="196" t="s">
        <v>41</v>
      </c>
      <c r="O298" s="71"/>
      <c r="P298" s="197">
        <f t="shared" si="11"/>
        <v>0</v>
      </c>
      <c r="Q298" s="197">
        <v>0</v>
      </c>
      <c r="R298" s="197">
        <f t="shared" si="12"/>
        <v>0</v>
      </c>
      <c r="S298" s="197">
        <v>0</v>
      </c>
      <c r="T298" s="198">
        <f t="shared" si="13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9" t="s">
        <v>216</v>
      </c>
      <c r="AT298" s="199" t="s">
        <v>144</v>
      </c>
      <c r="AU298" s="199" t="s">
        <v>86</v>
      </c>
      <c r="AY298" s="17" t="s">
        <v>141</v>
      </c>
      <c r="BE298" s="200">
        <f t="shared" si="14"/>
        <v>0</v>
      </c>
      <c r="BF298" s="200">
        <f t="shared" si="15"/>
        <v>0</v>
      </c>
      <c r="BG298" s="200">
        <f t="shared" si="16"/>
        <v>0</v>
      </c>
      <c r="BH298" s="200">
        <f t="shared" si="17"/>
        <v>0</v>
      </c>
      <c r="BI298" s="200">
        <f t="shared" si="18"/>
        <v>0</v>
      </c>
      <c r="BJ298" s="17" t="s">
        <v>84</v>
      </c>
      <c r="BK298" s="200">
        <f t="shared" si="19"/>
        <v>0</v>
      </c>
      <c r="BL298" s="17" t="s">
        <v>216</v>
      </c>
      <c r="BM298" s="199" t="s">
        <v>1130</v>
      </c>
    </row>
    <row r="299" spans="1:65" s="2" customFormat="1" ht="16.5" customHeight="1">
      <c r="A299" s="34"/>
      <c r="B299" s="35"/>
      <c r="C299" s="187" t="s">
        <v>474</v>
      </c>
      <c r="D299" s="187" t="s">
        <v>144</v>
      </c>
      <c r="E299" s="188" t="s">
        <v>623</v>
      </c>
      <c r="F299" s="189" t="s">
        <v>624</v>
      </c>
      <c r="G299" s="190" t="s">
        <v>233</v>
      </c>
      <c r="H299" s="191">
        <v>3</v>
      </c>
      <c r="I299" s="192"/>
      <c r="J299" s="193">
        <f t="shared" si="10"/>
        <v>0</v>
      </c>
      <c r="K299" s="194"/>
      <c r="L299" s="39"/>
      <c r="M299" s="195" t="s">
        <v>1</v>
      </c>
      <c r="N299" s="196" t="s">
        <v>41</v>
      </c>
      <c r="O299" s="71"/>
      <c r="P299" s="197">
        <f t="shared" si="11"/>
        <v>0</v>
      </c>
      <c r="Q299" s="197">
        <v>0</v>
      </c>
      <c r="R299" s="197">
        <f t="shared" si="12"/>
        <v>0</v>
      </c>
      <c r="S299" s="197">
        <v>0</v>
      </c>
      <c r="T299" s="198">
        <f t="shared" si="13"/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9" t="s">
        <v>216</v>
      </c>
      <c r="AT299" s="199" t="s">
        <v>144</v>
      </c>
      <c r="AU299" s="199" t="s">
        <v>86</v>
      </c>
      <c r="AY299" s="17" t="s">
        <v>141</v>
      </c>
      <c r="BE299" s="200">
        <f t="shared" si="14"/>
        <v>0</v>
      </c>
      <c r="BF299" s="200">
        <f t="shared" si="15"/>
        <v>0</v>
      </c>
      <c r="BG299" s="200">
        <f t="shared" si="16"/>
        <v>0</v>
      </c>
      <c r="BH299" s="200">
        <f t="shared" si="17"/>
        <v>0</v>
      </c>
      <c r="BI299" s="200">
        <f t="shared" si="18"/>
        <v>0</v>
      </c>
      <c r="BJ299" s="17" t="s">
        <v>84</v>
      </c>
      <c r="BK299" s="200">
        <f t="shared" si="19"/>
        <v>0</v>
      </c>
      <c r="BL299" s="17" t="s">
        <v>216</v>
      </c>
      <c r="BM299" s="199" t="s">
        <v>1131</v>
      </c>
    </row>
    <row r="300" spans="1:65" s="2" customFormat="1" ht="16.5" customHeight="1">
      <c r="A300" s="34"/>
      <c r="B300" s="35"/>
      <c r="C300" s="187" t="s">
        <v>478</v>
      </c>
      <c r="D300" s="187" t="s">
        <v>144</v>
      </c>
      <c r="E300" s="188" t="s">
        <v>384</v>
      </c>
      <c r="F300" s="189" t="s">
        <v>385</v>
      </c>
      <c r="G300" s="190" t="s">
        <v>233</v>
      </c>
      <c r="H300" s="191">
        <v>9</v>
      </c>
      <c r="I300" s="192"/>
      <c r="J300" s="193">
        <f t="shared" si="10"/>
        <v>0</v>
      </c>
      <c r="K300" s="194"/>
      <c r="L300" s="39"/>
      <c r="M300" s="195" t="s">
        <v>1</v>
      </c>
      <c r="N300" s="196" t="s">
        <v>41</v>
      </c>
      <c r="O300" s="71"/>
      <c r="P300" s="197">
        <f t="shared" si="11"/>
        <v>0</v>
      </c>
      <c r="Q300" s="197">
        <v>0</v>
      </c>
      <c r="R300" s="197">
        <f t="shared" si="12"/>
        <v>0</v>
      </c>
      <c r="S300" s="197">
        <v>0</v>
      </c>
      <c r="T300" s="198">
        <f t="shared" si="13"/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9" t="s">
        <v>216</v>
      </c>
      <c r="AT300" s="199" t="s">
        <v>144</v>
      </c>
      <c r="AU300" s="199" t="s">
        <v>86</v>
      </c>
      <c r="AY300" s="17" t="s">
        <v>141</v>
      </c>
      <c r="BE300" s="200">
        <f t="shared" si="14"/>
        <v>0</v>
      </c>
      <c r="BF300" s="200">
        <f t="shared" si="15"/>
        <v>0</v>
      </c>
      <c r="BG300" s="200">
        <f t="shared" si="16"/>
        <v>0</v>
      </c>
      <c r="BH300" s="200">
        <f t="shared" si="17"/>
        <v>0</v>
      </c>
      <c r="BI300" s="200">
        <f t="shared" si="18"/>
        <v>0</v>
      </c>
      <c r="BJ300" s="17" t="s">
        <v>84</v>
      </c>
      <c r="BK300" s="200">
        <f t="shared" si="19"/>
        <v>0</v>
      </c>
      <c r="BL300" s="17" t="s">
        <v>216</v>
      </c>
      <c r="BM300" s="199" t="s">
        <v>1132</v>
      </c>
    </row>
    <row r="301" spans="1:65" s="2" customFormat="1" ht="16.5" customHeight="1">
      <c r="A301" s="34"/>
      <c r="B301" s="35"/>
      <c r="C301" s="187" t="s">
        <v>485</v>
      </c>
      <c r="D301" s="187" t="s">
        <v>144</v>
      </c>
      <c r="E301" s="188" t="s">
        <v>899</v>
      </c>
      <c r="F301" s="189" t="s">
        <v>900</v>
      </c>
      <c r="G301" s="190" t="s">
        <v>233</v>
      </c>
      <c r="H301" s="191">
        <v>2</v>
      </c>
      <c r="I301" s="192"/>
      <c r="J301" s="193">
        <f t="shared" si="10"/>
        <v>0</v>
      </c>
      <c r="K301" s="194"/>
      <c r="L301" s="39"/>
      <c r="M301" s="195" t="s">
        <v>1</v>
      </c>
      <c r="N301" s="196" t="s">
        <v>41</v>
      </c>
      <c r="O301" s="71"/>
      <c r="P301" s="197">
        <f t="shared" si="11"/>
        <v>0</v>
      </c>
      <c r="Q301" s="197">
        <v>0</v>
      </c>
      <c r="R301" s="197">
        <f t="shared" si="12"/>
        <v>0</v>
      </c>
      <c r="S301" s="197">
        <v>0</v>
      </c>
      <c r="T301" s="198">
        <f t="shared" si="13"/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9" t="s">
        <v>216</v>
      </c>
      <c r="AT301" s="199" t="s">
        <v>144</v>
      </c>
      <c r="AU301" s="199" t="s">
        <v>86</v>
      </c>
      <c r="AY301" s="17" t="s">
        <v>141</v>
      </c>
      <c r="BE301" s="200">
        <f t="shared" si="14"/>
        <v>0</v>
      </c>
      <c r="BF301" s="200">
        <f t="shared" si="15"/>
        <v>0</v>
      </c>
      <c r="BG301" s="200">
        <f t="shared" si="16"/>
        <v>0</v>
      </c>
      <c r="BH301" s="200">
        <f t="shared" si="17"/>
        <v>0</v>
      </c>
      <c r="BI301" s="200">
        <f t="shared" si="18"/>
        <v>0</v>
      </c>
      <c r="BJ301" s="17" t="s">
        <v>84</v>
      </c>
      <c r="BK301" s="200">
        <f t="shared" si="19"/>
        <v>0</v>
      </c>
      <c r="BL301" s="17" t="s">
        <v>216</v>
      </c>
      <c r="BM301" s="199" t="s">
        <v>1133</v>
      </c>
    </row>
    <row r="302" spans="1:65" s="2" customFormat="1" ht="16.5" customHeight="1">
      <c r="A302" s="34"/>
      <c r="B302" s="35"/>
      <c r="C302" s="187" t="s">
        <v>489</v>
      </c>
      <c r="D302" s="187" t="s">
        <v>144</v>
      </c>
      <c r="E302" s="188" t="s">
        <v>388</v>
      </c>
      <c r="F302" s="189" t="s">
        <v>389</v>
      </c>
      <c r="G302" s="190" t="s">
        <v>233</v>
      </c>
      <c r="H302" s="191">
        <v>2</v>
      </c>
      <c r="I302" s="192"/>
      <c r="J302" s="193">
        <f t="shared" si="10"/>
        <v>0</v>
      </c>
      <c r="K302" s="194"/>
      <c r="L302" s="39"/>
      <c r="M302" s="195" t="s">
        <v>1</v>
      </c>
      <c r="N302" s="196" t="s">
        <v>41</v>
      </c>
      <c r="O302" s="71"/>
      <c r="P302" s="197">
        <f t="shared" si="11"/>
        <v>0</v>
      </c>
      <c r="Q302" s="197">
        <v>0</v>
      </c>
      <c r="R302" s="197">
        <f t="shared" si="12"/>
        <v>0</v>
      </c>
      <c r="S302" s="197">
        <v>0</v>
      </c>
      <c r="T302" s="198">
        <f t="shared" si="13"/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9" t="s">
        <v>216</v>
      </c>
      <c r="AT302" s="199" t="s">
        <v>144</v>
      </c>
      <c r="AU302" s="199" t="s">
        <v>86</v>
      </c>
      <c r="AY302" s="17" t="s">
        <v>141</v>
      </c>
      <c r="BE302" s="200">
        <f t="shared" si="14"/>
        <v>0</v>
      </c>
      <c r="BF302" s="200">
        <f t="shared" si="15"/>
        <v>0</v>
      </c>
      <c r="BG302" s="200">
        <f t="shared" si="16"/>
        <v>0</v>
      </c>
      <c r="BH302" s="200">
        <f t="shared" si="17"/>
        <v>0</v>
      </c>
      <c r="BI302" s="200">
        <f t="shared" si="18"/>
        <v>0</v>
      </c>
      <c r="BJ302" s="17" t="s">
        <v>84</v>
      </c>
      <c r="BK302" s="200">
        <f t="shared" si="19"/>
        <v>0</v>
      </c>
      <c r="BL302" s="17" t="s">
        <v>216</v>
      </c>
      <c r="BM302" s="199" t="s">
        <v>1134</v>
      </c>
    </row>
    <row r="303" spans="1:65" s="2" customFormat="1" ht="16.5" customHeight="1">
      <c r="A303" s="34"/>
      <c r="B303" s="35"/>
      <c r="C303" s="187" t="s">
        <v>495</v>
      </c>
      <c r="D303" s="187" t="s">
        <v>144</v>
      </c>
      <c r="E303" s="188" t="s">
        <v>627</v>
      </c>
      <c r="F303" s="189" t="s">
        <v>628</v>
      </c>
      <c r="G303" s="190" t="s">
        <v>233</v>
      </c>
      <c r="H303" s="191">
        <v>2</v>
      </c>
      <c r="I303" s="192"/>
      <c r="J303" s="193">
        <f t="shared" si="10"/>
        <v>0</v>
      </c>
      <c r="K303" s="194"/>
      <c r="L303" s="39"/>
      <c r="M303" s="195" t="s">
        <v>1</v>
      </c>
      <c r="N303" s="196" t="s">
        <v>41</v>
      </c>
      <c r="O303" s="71"/>
      <c r="P303" s="197">
        <f t="shared" si="11"/>
        <v>0</v>
      </c>
      <c r="Q303" s="197">
        <v>0</v>
      </c>
      <c r="R303" s="197">
        <f t="shared" si="12"/>
        <v>0</v>
      </c>
      <c r="S303" s="197">
        <v>0</v>
      </c>
      <c r="T303" s="198">
        <f t="shared" si="13"/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9" t="s">
        <v>216</v>
      </c>
      <c r="AT303" s="199" t="s">
        <v>144</v>
      </c>
      <c r="AU303" s="199" t="s">
        <v>86</v>
      </c>
      <c r="AY303" s="17" t="s">
        <v>141</v>
      </c>
      <c r="BE303" s="200">
        <f t="shared" si="14"/>
        <v>0</v>
      </c>
      <c r="BF303" s="200">
        <f t="shared" si="15"/>
        <v>0</v>
      </c>
      <c r="BG303" s="200">
        <f t="shared" si="16"/>
        <v>0</v>
      </c>
      <c r="BH303" s="200">
        <f t="shared" si="17"/>
        <v>0</v>
      </c>
      <c r="BI303" s="200">
        <f t="shared" si="18"/>
        <v>0</v>
      </c>
      <c r="BJ303" s="17" t="s">
        <v>84</v>
      </c>
      <c r="BK303" s="200">
        <f t="shared" si="19"/>
        <v>0</v>
      </c>
      <c r="BL303" s="17" t="s">
        <v>216</v>
      </c>
      <c r="BM303" s="199" t="s">
        <v>1135</v>
      </c>
    </row>
    <row r="304" spans="1:65" s="2" customFormat="1" ht="24.2" customHeight="1">
      <c r="A304" s="34"/>
      <c r="B304" s="35"/>
      <c r="C304" s="187" t="s">
        <v>505</v>
      </c>
      <c r="D304" s="187" t="s">
        <v>144</v>
      </c>
      <c r="E304" s="188" t="s">
        <v>392</v>
      </c>
      <c r="F304" s="189" t="s">
        <v>393</v>
      </c>
      <c r="G304" s="190" t="s">
        <v>269</v>
      </c>
      <c r="H304" s="191">
        <v>0.51700000000000002</v>
      </c>
      <c r="I304" s="192"/>
      <c r="J304" s="193">
        <f t="shared" si="10"/>
        <v>0</v>
      </c>
      <c r="K304" s="194"/>
      <c r="L304" s="39"/>
      <c r="M304" s="195" t="s">
        <v>1</v>
      </c>
      <c r="N304" s="196" t="s">
        <v>41</v>
      </c>
      <c r="O304" s="71"/>
      <c r="P304" s="197">
        <f t="shared" si="11"/>
        <v>0</v>
      </c>
      <c r="Q304" s="197">
        <v>0</v>
      </c>
      <c r="R304" s="197">
        <f t="shared" si="12"/>
        <v>0</v>
      </c>
      <c r="S304" s="197">
        <v>0</v>
      </c>
      <c r="T304" s="198">
        <f t="shared" si="13"/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216</v>
      </c>
      <c r="AT304" s="199" t="s">
        <v>144</v>
      </c>
      <c r="AU304" s="199" t="s">
        <v>86</v>
      </c>
      <c r="AY304" s="17" t="s">
        <v>141</v>
      </c>
      <c r="BE304" s="200">
        <f t="shared" si="14"/>
        <v>0</v>
      </c>
      <c r="BF304" s="200">
        <f t="shared" si="15"/>
        <v>0</v>
      </c>
      <c r="BG304" s="200">
        <f t="shared" si="16"/>
        <v>0</v>
      </c>
      <c r="BH304" s="200">
        <f t="shared" si="17"/>
        <v>0</v>
      </c>
      <c r="BI304" s="200">
        <f t="shared" si="18"/>
        <v>0</v>
      </c>
      <c r="BJ304" s="17" t="s">
        <v>84</v>
      </c>
      <c r="BK304" s="200">
        <f t="shared" si="19"/>
        <v>0</v>
      </c>
      <c r="BL304" s="17" t="s">
        <v>216</v>
      </c>
      <c r="BM304" s="199" t="s">
        <v>1136</v>
      </c>
    </row>
    <row r="305" spans="1:65" s="2" customFormat="1" ht="24.2" customHeight="1">
      <c r="A305" s="34"/>
      <c r="B305" s="35"/>
      <c r="C305" s="187" t="s">
        <v>509</v>
      </c>
      <c r="D305" s="187" t="s">
        <v>144</v>
      </c>
      <c r="E305" s="188" t="s">
        <v>396</v>
      </c>
      <c r="F305" s="189" t="s">
        <v>397</v>
      </c>
      <c r="G305" s="190" t="s">
        <v>269</v>
      </c>
      <c r="H305" s="191">
        <v>0.51700000000000002</v>
      </c>
      <c r="I305" s="192"/>
      <c r="J305" s="193">
        <f t="shared" si="10"/>
        <v>0</v>
      </c>
      <c r="K305" s="194"/>
      <c r="L305" s="39"/>
      <c r="M305" s="195" t="s">
        <v>1</v>
      </c>
      <c r="N305" s="196" t="s">
        <v>41</v>
      </c>
      <c r="O305" s="71"/>
      <c r="P305" s="197">
        <f t="shared" si="11"/>
        <v>0</v>
      </c>
      <c r="Q305" s="197">
        <v>0</v>
      </c>
      <c r="R305" s="197">
        <f t="shared" si="12"/>
        <v>0</v>
      </c>
      <c r="S305" s="197">
        <v>0</v>
      </c>
      <c r="T305" s="198">
        <f t="shared" si="13"/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9" t="s">
        <v>216</v>
      </c>
      <c r="AT305" s="199" t="s">
        <v>144</v>
      </c>
      <c r="AU305" s="199" t="s">
        <v>86</v>
      </c>
      <c r="AY305" s="17" t="s">
        <v>141</v>
      </c>
      <c r="BE305" s="200">
        <f t="shared" si="14"/>
        <v>0</v>
      </c>
      <c r="BF305" s="200">
        <f t="shared" si="15"/>
        <v>0</v>
      </c>
      <c r="BG305" s="200">
        <f t="shared" si="16"/>
        <v>0</v>
      </c>
      <c r="BH305" s="200">
        <f t="shared" si="17"/>
        <v>0</v>
      </c>
      <c r="BI305" s="200">
        <f t="shared" si="18"/>
        <v>0</v>
      </c>
      <c r="BJ305" s="17" t="s">
        <v>84</v>
      </c>
      <c r="BK305" s="200">
        <f t="shared" si="19"/>
        <v>0</v>
      </c>
      <c r="BL305" s="17" t="s">
        <v>216</v>
      </c>
      <c r="BM305" s="199" t="s">
        <v>1137</v>
      </c>
    </row>
    <row r="306" spans="1:65" s="12" customFormat="1" ht="22.9" customHeight="1">
      <c r="B306" s="171"/>
      <c r="C306" s="172"/>
      <c r="D306" s="173" t="s">
        <v>75</v>
      </c>
      <c r="E306" s="185" t="s">
        <v>632</v>
      </c>
      <c r="F306" s="185" t="s">
        <v>633</v>
      </c>
      <c r="G306" s="172"/>
      <c r="H306" s="172"/>
      <c r="I306" s="175"/>
      <c r="J306" s="186">
        <f>BK306</f>
        <v>0</v>
      </c>
      <c r="K306" s="172"/>
      <c r="L306" s="177"/>
      <c r="M306" s="178"/>
      <c r="N306" s="179"/>
      <c r="O306" s="179"/>
      <c r="P306" s="180">
        <f>P307</f>
        <v>0</v>
      </c>
      <c r="Q306" s="179"/>
      <c r="R306" s="180">
        <f>R307</f>
        <v>4.9950000000000008E-2</v>
      </c>
      <c r="S306" s="179"/>
      <c r="T306" s="181">
        <f>T307</f>
        <v>0</v>
      </c>
      <c r="AR306" s="182" t="s">
        <v>86</v>
      </c>
      <c r="AT306" s="183" t="s">
        <v>75</v>
      </c>
      <c r="AU306" s="183" t="s">
        <v>84</v>
      </c>
      <c r="AY306" s="182" t="s">
        <v>141</v>
      </c>
      <c r="BK306" s="184">
        <f>BK307</f>
        <v>0</v>
      </c>
    </row>
    <row r="307" spans="1:65" s="2" customFormat="1" ht="33" customHeight="1">
      <c r="A307" s="34"/>
      <c r="B307" s="35"/>
      <c r="C307" s="187" t="s">
        <v>689</v>
      </c>
      <c r="D307" s="187" t="s">
        <v>144</v>
      </c>
      <c r="E307" s="188" t="s">
        <v>634</v>
      </c>
      <c r="F307" s="189" t="s">
        <v>635</v>
      </c>
      <c r="G307" s="190" t="s">
        <v>233</v>
      </c>
      <c r="H307" s="191">
        <v>3</v>
      </c>
      <c r="I307" s="192"/>
      <c r="J307" s="193">
        <f>ROUND(I307*H307,2)</f>
        <v>0</v>
      </c>
      <c r="K307" s="194"/>
      <c r="L307" s="39"/>
      <c r="M307" s="195" t="s">
        <v>1</v>
      </c>
      <c r="N307" s="196" t="s">
        <v>41</v>
      </c>
      <c r="O307" s="71"/>
      <c r="P307" s="197">
        <f>O307*H307</f>
        <v>0</v>
      </c>
      <c r="Q307" s="197">
        <v>1.6650000000000002E-2</v>
      </c>
      <c r="R307" s="197">
        <f>Q307*H307</f>
        <v>4.9950000000000008E-2</v>
      </c>
      <c r="S307" s="197">
        <v>0</v>
      </c>
      <c r="T307" s="198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9" t="s">
        <v>216</v>
      </c>
      <c r="AT307" s="199" t="s">
        <v>144</v>
      </c>
      <c r="AU307" s="199" t="s">
        <v>86</v>
      </c>
      <c r="AY307" s="17" t="s">
        <v>141</v>
      </c>
      <c r="BE307" s="200">
        <f>IF(N307="základní",J307,0)</f>
        <v>0</v>
      </c>
      <c r="BF307" s="200">
        <f>IF(N307="snížená",J307,0)</f>
        <v>0</v>
      </c>
      <c r="BG307" s="200">
        <f>IF(N307="zákl. přenesená",J307,0)</f>
        <v>0</v>
      </c>
      <c r="BH307" s="200">
        <f>IF(N307="sníž. přenesená",J307,0)</f>
        <v>0</v>
      </c>
      <c r="BI307" s="200">
        <f>IF(N307="nulová",J307,0)</f>
        <v>0</v>
      </c>
      <c r="BJ307" s="17" t="s">
        <v>84</v>
      </c>
      <c r="BK307" s="200">
        <f>ROUND(I307*H307,2)</f>
        <v>0</v>
      </c>
      <c r="BL307" s="17" t="s">
        <v>216</v>
      </c>
      <c r="BM307" s="199" t="s">
        <v>1138</v>
      </c>
    </row>
    <row r="308" spans="1:65" s="12" customFormat="1" ht="22.9" customHeight="1">
      <c r="B308" s="171"/>
      <c r="C308" s="172"/>
      <c r="D308" s="173" t="s">
        <v>75</v>
      </c>
      <c r="E308" s="185" t="s">
        <v>637</v>
      </c>
      <c r="F308" s="185" t="s">
        <v>638</v>
      </c>
      <c r="G308" s="172"/>
      <c r="H308" s="172"/>
      <c r="I308" s="175"/>
      <c r="J308" s="186">
        <f>BK308</f>
        <v>0</v>
      </c>
      <c r="K308" s="172"/>
      <c r="L308" s="177"/>
      <c r="M308" s="178"/>
      <c r="N308" s="179"/>
      <c r="O308" s="179"/>
      <c r="P308" s="180">
        <f>SUM(P309:P324)</f>
        <v>0</v>
      </c>
      <c r="Q308" s="179"/>
      <c r="R308" s="180">
        <f>SUM(R309:R324)</f>
        <v>0.57250871999999997</v>
      </c>
      <c r="S308" s="179"/>
      <c r="T308" s="181">
        <f>SUM(T309:T324)</f>
        <v>0</v>
      </c>
      <c r="AR308" s="182" t="s">
        <v>86</v>
      </c>
      <c r="AT308" s="183" t="s">
        <v>75</v>
      </c>
      <c r="AU308" s="183" t="s">
        <v>84</v>
      </c>
      <c r="AY308" s="182" t="s">
        <v>141</v>
      </c>
      <c r="BK308" s="184">
        <f>SUM(BK309:BK324)</f>
        <v>0</v>
      </c>
    </row>
    <row r="309" spans="1:65" s="2" customFormat="1" ht="24.2" customHeight="1">
      <c r="A309" s="34"/>
      <c r="B309" s="35"/>
      <c r="C309" s="187" t="s">
        <v>693</v>
      </c>
      <c r="D309" s="187" t="s">
        <v>144</v>
      </c>
      <c r="E309" s="188" t="s">
        <v>639</v>
      </c>
      <c r="F309" s="189" t="s">
        <v>640</v>
      </c>
      <c r="G309" s="190" t="s">
        <v>147</v>
      </c>
      <c r="H309" s="191">
        <v>3.2759999999999998</v>
      </c>
      <c r="I309" s="192"/>
      <c r="J309" s="193">
        <f>ROUND(I309*H309,2)</f>
        <v>0</v>
      </c>
      <c r="K309" s="194"/>
      <c r="L309" s="39"/>
      <c r="M309" s="195" t="s">
        <v>1</v>
      </c>
      <c r="N309" s="196" t="s">
        <v>41</v>
      </c>
      <c r="O309" s="71"/>
      <c r="P309" s="197">
        <f>O309*H309</f>
        <v>0</v>
      </c>
      <c r="Q309" s="197">
        <v>4.8320000000000002E-2</v>
      </c>
      <c r="R309" s="197">
        <f>Q309*H309</f>
        <v>0.15829631999999999</v>
      </c>
      <c r="S309" s="197">
        <v>0</v>
      </c>
      <c r="T309" s="198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9" t="s">
        <v>216</v>
      </c>
      <c r="AT309" s="199" t="s">
        <v>144</v>
      </c>
      <c r="AU309" s="199" t="s">
        <v>86</v>
      </c>
      <c r="AY309" s="17" t="s">
        <v>141</v>
      </c>
      <c r="BE309" s="200">
        <f>IF(N309="základní",J309,0)</f>
        <v>0</v>
      </c>
      <c r="BF309" s="200">
        <f>IF(N309="snížená",J309,0)</f>
        <v>0</v>
      </c>
      <c r="BG309" s="200">
        <f>IF(N309="zákl. přenesená",J309,0)</f>
        <v>0</v>
      </c>
      <c r="BH309" s="200">
        <f>IF(N309="sníž. přenesená",J309,0)</f>
        <v>0</v>
      </c>
      <c r="BI309" s="200">
        <f>IF(N309="nulová",J309,0)</f>
        <v>0</v>
      </c>
      <c r="BJ309" s="17" t="s">
        <v>84</v>
      </c>
      <c r="BK309" s="200">
        <f>ROUND(I309*H309,2)</f>
        <v>0</v>
      </c>
      <c r="BL309" s="17" t="s">
        <v>216</v>
      </c>
      <c r="BM309" s="199" t="s">
        <v>1139</v>
      </c>
    </row>
    <row r="310" spans="1:65" s="13" customFormat="1">
      <c r="B310" s="201"/>
      <c r="C310" s="202"/>
      <c r="D310" s="203" t="s">
        <v>153</v>
      </c>
      <c r="E310" s="204" t="s">
        <v>1</v>
      </c>
      <c r="F310" s="205" t="s">
        <v>1042</v>
      </c>
      <c r="G310" s="202"/>
      <c r="H310" s="204" t="s">
        <v>1</v>
      </c>
      <c r="I310" s="206"/>
      <c r="J310" s="202"/>
      <c r="K310" s="202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153</v>
      </c>
      <c r="AU310" s="211" t="s">
        <v>86</v>
      </c>
      <c r="AV310" s="13" t="s">
        <v>84</v>
      </c>
      <c r="AW310" s="13" t="s">
        <v>32</v>
      </c>
      <c r="AX310" s="13" t="s">
        <v>76</v>
      </c>
      <c r="AY310" s="211" t="s">
        <v>141</v>
      </c>
    </row>
    <row r="311" spans="1:65" s="14" customFormat="1">
      <c r="B311" s="212"/>
      <c r="C311" s="213"/>
      <c r="D311" s="203" t="s">
        <v>153</v>
      </c>
      <c r="E311" s="214" t="s">
        <v>1</v>
      </c>
      <c r="F311" s="215" t="s">
        <v>1140</v>
      </c>
      <c r="G311" s="213"/>
      <c r="H311" s="216">
        <v>2.2919999999999998</v>
      </c>
      <c r="I311" s="217"/>
      <c r="J311" s="213"/>
      <c r="K311" s="213"/>
      <c r="L311" s="218"/>
      <c r="M311" s="219"/>
      <c r="N311" s="220"/>
      <c r="O311" s="220"/>
      <c r="P311" s="220"/>
      <c r="Q311" s="220"/>
      <c r="R311" s="220"/>
      <c r="S311" s="220"/>
      <c r="T311" s="221"/>
      <c r="AT311" s="222" t="s">
        <v>153</v>
      </c>
      <c r="AU311" s="222" t="s">
        <v>86</v>
      </c>
      <c r="AV311" s="14" t="s">
        <v>86</v>
      </c>
      <c r="AW311" s="14" t="s">
        <v>32</v>
      </c>
      <c r="AX311" s="14" t="s">
        <v>76</v>
      </c>
      <c r="AY311" s="222" t="s">
        <v>141</v>
      </c>
    </row>
    <row r="312" spans="1:65" s="13" customFormat="1">
      <c r="B312" s="201"/>
      <c r="C312" s="202"/>
      <c r="D312" s="203" t="s">
        <v>153</v>
      </c>
      <c r="E312" s="204" t="s">
        <v>1</v>
      </c>
      <c r="F312" s="205" t="s">
        <v>1044</v>
      </c>
      <c r="G312" s="202"/>
      <c r="H312" s="204" t="s">
        <v>1</v>
      </c>
      <c r="I312" s="206"/>
      <c r="J312" s="202"/>
      <c r="K312" s="202"/>
      <c r="L312" s="207"/>
      <c r="M312" s="208"/>
      <c r="N312" s="209"/>
      <c r="O312" s="209"/>
      <c r="P312" s="209"/>
      <c r="Q312" s="209"/>
      <c r="R312" s="209"/>
      <c r="S312" s="209"/>
      <c r="T312" s="210"/>
      <c r="AT312" s="211" t="s">
        <v>153</v>
      </c>
      <c r="AU312" s="211" t="s">
        <v>86</v>
      </c>
      <c r="AV312" s="13" t="s">
        <v>84</v>
      </c>
      <c r="AW312" s="13" t="s">
        <v>32</v>
      </c>
      <c r="AX312" s="13" t="s">
        <v>76</v>
      </c>
      <c r="AY312" s="211" t="s">
        <v>141</v>
      </c>
    </row>
    <row r="313" spans="1:65" s="14" customFormat="1">
      <c r="B313" s="212"/>
      <c r="C313" s="213"/>
      <c r="D313" s="203" t="s">
        <v>153</v>
      </c>
      <c r="E313" s="214" t="s">
        <v>1</v>
      </c>
      <c r="F313" s="215" t="s">
        <v>1141</v>
      </c>
      <c r="G313" s="213"/>
      <c r="H313" s="216">
        <v>0.98399999999999999</v>
      </c>
      <c r="I313" s="217"/>
      <c r="J313" s="213"/>
      <c r="K313" s="213"/>
      <c r="L313" s="218"/>
      <c r="M313" s="219"/>
      <c r="N313" s="220"/>
      <c r="O313" s="220"/>
      <c r="P313" s="220"/>
      <c r="Q313" s="220"/>
      <c r="R313" s="220"/>
      <c r="S313" s="220"/>
      <c r="T313" s="221"/>
      <c r="AT313" s="222" t="s">
        <v>153</v>
      </c>
      <c r="AU313" s="222" t="s">
        <v>86</v>
      </c>
      <c r="AV313" s="14" t="s">
        <v>86</v>
      </c>
      <c r="AW313" s="14" t="s">
        <v>32</v>
      </c>
      <c r="AX313" s="14" t="s">
        <v>76</v>
      </c>
      <c r="AY313" s="222" t="s">
        <v>141</v>
      </c>
    </row>
    <row r="314" spans="1:65" s="15" customFormat="1">
      <c r="B314" s="223"/>
      <c r="C314" s="224"/>
      <c r="D314" s="203" t="s">
        <v>153</v>
      </c>
      <c r="E314" s="225" t="s">
        <v>1</v>
      </c>
      <c r="F314" s="226" t="s">
        <v>212</v>
      </c>
      <c r="G314" s="224"/>
      <c r="H314" s="227">
        <v>3.2759999999999998</v>
      </c>
      <c r="I314" s="228"/>
      <c r="J314" s="224"/>
      <c r="K314" s="224"/>
      <c r="L314" s="229"/>
      <c r="M314" s="230"/>
      <c r="N314" s="231"/>
      <c r="O314" s="231"/>
      <c r="P314" s="231"/>
      <c r="Q314" s="231"/>
      <c r="R314" s="231"/>
      <c r="S314" s="231"/>
      <c r="T314" s="232"/>
      <c r="AT314" s="233" t="s">
        <v>153</v>
      </c>
      <c r="AU314" s="233" t="s">
        <v>86</v>
      </c>
      <c r="AV314" s="15" t="s">
        <v>148</v>
      </c>
      <c r="AW314" s="15" t="s">
        <v>32</v>
      </c>
      <c r="AX314" s="15" t="s">
        <v>84</v>
      </c>
      <c r="AY314" s="233" t="s">
        <v>141</v>
      </c>
    </row>
    <row r="315" spans="1:65" s="2" customFormat="1" ht="24.2" customHeight="1">
      <c r="A315" s="34"/>
      <c r="B315" s="35"/>
      <c r="C315" s="187" t="s">
        <v>697</v>
      </c>
      <c r="D315" s="187" t="s">
        <v>144</v>
      </c>
      <c r="E315" s="188" t="s">
        <v>649</v>
      </c>
      <c r="F315" s="189" t="s">
        <v>650</v>
      </c>
      <c r="G315" s="190" t="s">
        <v>147</v>
      </c>
      <c r="H315" s="191">
        <v>24.03</v>
      </c>
      <c r="I315" s="192"/>
      <c r="J315" s="193">
        <f>ROUND(I315*H315,2)</f>
        <v>0</v>
      </c>
      <c r="K315" s="194"/>
      <c r="L315" s="39"/>
      <c r="M315" s="195" t="s">
        <v>1</v>
      </c>
      <c r="N315" s="196" t="s">
        <v>41</v>
      </c>
      <c r="O315" s="71"/>
      <c r="P315" s="197">
        <f>O315*H315</f>
        <v>0</v>
      </c>
      <c r="Q315" s="197">
        <v>1.6080000000000001E-2</v>
      </c>
      <c r="R315" s="197">
        <f>Q315*H315</f>
        <v>0.38640240000000003</v>
      </c>
      <c r="S315" s="197">
        <v>0</v>
      </c>
      <c r="T315" s="19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9" t="s">
        <v>216</v>
      </c>
      <c r="AT315" s="199" t="s">
        <v>144</v>
      </c>
      <c r="AU315" s="199" t="s">
        <v>86</v>
      </c>
      <c r="AY315" s="17" t="s">
        <v>141</v>
      </c>
      <c r="BE315" s="200">
        <f>IF(N315="základní",J315,0)</f>
        <v>0</v>
      </c>
      <c r="BF315" s="200">
        <f>IF(N315="snížená",J315,0)</f>
        <v>0</v>
      </c>
      <c r="BG315" s="200">
        <f>IF(N315="zákl. přenesená",J315,0)</f>
        <v>0</v>
      </c>
      <c r="BH315" s="200">
        <f>IF(N315="sníž. přenesená",J315,0)</f>
        <v>0</v>
      </c>
      <c r="BI315" s="200">
        <f>IF(N315="nulová",J315,0)</f>
        <v>0</v>
      </c>
      <c r="BJ315" s="17" t="s">
        <v>84</v>
      </c>
      <c r="BK315" s="200">
        <f>ROUND(I315*H315,2)</f>
        <v>0</v>
      </c>
      <c r="BL315" s="17" t="s">
        <v>216</v>
      </c>
      <c r="BM315" s="199" t="s">
        <v>1142</v>
      </c>
    </row>
    <row r="316" spans="1:65" s="13" customFormat="1">
      <c r="B316" s="201"/>
      <c r="C316" s="202"/>
      <c r="D316" s="203" t="s">
        <v>153</v>
      </c>
      <c r="E316" s="204" t="s">
        <v>1</v>
      </c>
      <c r="F316" s="205" t="s">
        <v>1042</v>
      </c>
      <c r="G316" s="202"/>
      <c r="H316" s="204" t="s">
        <v>1</v>
      </c>
      <c r="I316" s="206"/>
      <c r="J316" s="202"/>
      <c r="K316" s="202"/>
      <c r="L316" s="207"/>
      <c r="M316" s="208"/>
      <c r="N316" s="209"/>
      <c r="O316" s="209"/>
      <c r="P316" s="209"/>
      <c r="Q316" s="209"/>
      <c r="R316" s="209"/>
      <c r="S316" s="209"/>
      <c r="T316" s="210"/>
      <c r="AT316" s="211" t="s">
        <v>153</v>
      </c>
      <c r="AU316" s="211" t="s">
        <v>86</v>
      </c>
      <c r="AV316" s="13" t="s">
        <v>84</v>
      </c>
      <c r="AW316" s="13" t="s">
        <v>32</v>
      </c>
      <c r="AX316" s="13" t="s">
        <v>76</v>
      </c>
      <c r="AY316" s="211" t="s">
        <v>141</v>
      </c>
    </row>
    <row r="317" spans="1:65" s="14" customFormat="1">
      <c r="B317" s="212"/>
      <c r="C317" s="213"/>
      <c r="D317" s="203" t="s">
        <v>153</v>
      </c>
      <c r="E317" s="214" t="s">
        <v>1</v>
      </c>
      <c r="F317" s="215" t="s">
        <v>1043</v>
      </c>
      <c r="G317" s="213"/>
      <c r="H317" s="216">
        <v>11.2</v>
      </c>
      <c r="I317" s="217"/>
      <c r="J317" s="213"/>
      <c r="K317" s="213"/>
      <c r="L317" s="218"/>
      <c r="M317" s="219"/>
      <c r="N317" s="220"/>
      <c r="O317" s="220"/>
      <c r="P317" s="220"/>
      <c r="Q317" s="220"/>
      <c r="R317" s="220"/>
      <c r="S317" s="220"/>
      <c r="T317" s="221"/>
      <c r="AT317" s="222" t="s">
        <v>153</v>
      </c>
      <c r="AU317" s="222" t="s">
        <v>86</v>
      </c>
      <c r="AV317" s="14" t="s">
        <v>86</v>
      </c>
      <c r="AW317" s="14" t="s">
        <v>32</v>
      </c>
      <c r="AX317" s="14" t="s">
        <v>76</v>
      </c>
      <c r="AY317" s="222" t="s">
        <v>141</v>
      </c>
    </row>
    <row r="318" spans="1:65" s="13" customFormat="1">
      <c r="B318" s="201"/>
      <c r="C318" s="202"/>
      <c r="D318" s="203" t="s">
        <v>153</v>
      </c>
      <c r="E318" s="204" t="s">
        <v>1</v>
      </c>
      <c r="F318" s="205" t="s">
        <v>1044</v>
      </c>
      <c r="G318" s="202"/>
      <c r="H318" s="204" t="s">
        <v>1</v>
      </c>
      <c r="I318" s="206"/>
      <c r="J318" s="202"/>
      <c r="K318" s="202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153</v>
      </c>
      <c r="AU318" s="211" t="s">
        <v>86</v>
      </c>
      <c r="AV318" s="13" t="s">
        <v>84</v>
      </c>
      <c r="AW318" s="13" t="s">
        <v>32</v>
      </c>
      <c r="AX318" s="13" t="s">
        <v>76</v>
      </c>
      <c r="AY318" s="211" t="s">
        <v>141</v>
      </c>
    </row>
    <row r="319" spans="1:65" s="14" customFormat="1">
      <c r="B319" s="212"/>
      <c r="C319" s="213"/>
      <c r="D319" s="203" t="s">
        <v>153</v>
      </c>
      <c r="E319" s="214" t="s">
        <v>1</v>
      </c>
      <c r="F319" s="215" t="s">
        <v>1045</v>
      </c>
      <c r="G319" s="213"/>
      <c r="H319" s="216">
        <v>12.83</v>
      </c>
      <c r="I319" s="217"/>
      <c r="J319" s="213"/>
      <c r="K319" s="213"/>
      <c r="L319" s="218"/>
      <c r="M319" s="219"/>
      <c r="N319" s="220"/>
      <c r="O319" s="220"/>
      <c r="P319" s="220"/>
      <c r="Q319" s="220"/>
      <c r="R319" s="220"/>
      <c r="S319" s="220"/>
      <c r="T319" s="221"/>
      <c r="AT319" s="222" t="s">
        <v>153</v>
      </c>
      <c r="AU319" s="222" t="s">
        <v>86</v>
      </c>
      <c r="AV319" s="14" t="s">
        <v>86</v>
      </c>
      <c r="AW319" s="14" t="s">
        <v>32</v>
      </c>
      <c r="AX319" s="14" t="s">
        <v>76</v>
      </c>
      <c r="AY319" s="222" t="s">
        <v>141</v>
      </c>
    </row>
    <row r="320" spans="1:65" s="15" customFormat="1">
      <c r="B320" s="223"/>
      <c r="C320" s="224"/>
      <c r="D320" s="203" t="s">
        <v>153</v>
      </c>
      <c r="E320" s="225" t="s">
        <v>1</v>
      </c>
      <c r="F320" s="226" t="s">
        <v>212</v>
      </c>
      <c r="G320" s="224"/>
      <c r="H320" s="227">
        <v>24.03</v>
      </c>
      <c r="I320" s="228"/>
      <c r="J320" s="224"/>
      <c r="K320" s="224"/>
      <c r="L320" s="229"/>
      <c r="M320" s="230"/>
      <c r="N320" s="231"/>
      <c r="O320" s="231"/>
      <c r="P320" s="231"/>
      <c r="Q320" s="231"/>
      <c r="R320" s="231"/>
      <c r="S320" s="231"/>
      <c r="T320" s="232"/>
      <c r="AT320" s="233" t="s">
        <v>153</v>
      </c>
      <c r="AU320" s="233" t="s">
        <v>86</v>
      </c>
      <c r="AV320" s="15" t="s">
        <v>148</v>
      </c>
      <c r="AW320" s="15" t="s">
        <v>32</v>
      </c>
      <c r="AX320" s="15" t="s">
        <v>84</v>
      </c>
      <c r="AY320" s="233" t="s">
        <v>141</v>
      </c>
    </row>
    <row r="321" spans="1:65" s="2" customFormat="1" ht="21.75" customHeight="1">
      <c r="A321" s="34"/>
      <c r="B321" s="35"/>
      <c r="C321" s="187" t="s">
        <v>701</v>
      </c>
      <c r="D321" s="187" t="s">
        <v>144</v>
      </c>
      <c r="E321" s="188" t="s">
        <v>654</v>
      </c>
      <c r="F321" s="189" t="s">
        <v>655</v>
      </c>
      <c r="G321" s="190" t="s">
        <v>185</v>
      </c>
      <c r="H321" s="191">
        <v>5.4</v>
      </c>
      <c r="I321" s="192"/>
      <c r="J321" s="193">
        <f>ROUND(I321*H321,2)</f>
        <v>0</v>
      </c>
      <c r="K321" s="194"/>
      <c r="L321" s="39"/>
      <c r="M321" s="195" t="s">
        <v>1</v>
      </c>
      <c r="N321" s="196" t="s">
        <v>41</v>
      </c>
      <c r="O321" s="71"/>
      <c r="P321" s="197">
        <f>O321*H321</f>
        <v>0</v>
      </c>
      <c r="Q321" s="197">
        <v>5.1500000000000001E-3</v>
      </c>
      <c r="R321" s="197">
        <f>Q321*H321</f>
        <v>2.7810000000000001E-2</v>
      </c>
      <c r="S321" s="197">
        <v>0</v>
      </c>
      <c r="T321" s="198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9" t="s">
        <v>216</v>
      </c>
      <c r="AT321" s="199" t="s">
        <v>144</v>
      </c>
      <c r="AU321" s="199" t="s">
        <v>86</v>
      </c>
      <c r="AY321" s="17" t="s">
        <v>141</v>
      </c>
      <c r="BE321" s="200">
        <f>IF(N321="základní",J321,0)</f>
        <v>0</v>
      </c>
      <c r="BF321" s="200">
        <f>IF(N321="snížená",J321,0)</f>
        <v>0</v>
      </c>
      <c r="BG321" s="200">
        <f>IF(N321="zákl. přenesená",J321,0)</f>
        <v>0</v>
      </c>
      <c r="BH321" s="200">
        <f>IF(N321="sníž. přenesená",J321,0)</f>
        <v>0</v>
      </c>
      <c r="BI321" s="200">
        <f>IF(N321="nulová",J321,0)</f>
        <v>0</v>
      </c>
      <c r="BJ321" s="17" t="s">
        <v>84</v>
      </c>
      <c r="BK321" s="200">
        <f>ROUND(I321*H321,2)</f>
        <v>0</v>
      </c>
      <c r="BL321" s="17" t="s">
        <v>216</v>
      </c>
      <c r="BM321" s="199" t="s">
        <v>1143</v>
      </c>
    </row>
    <row r="322" spans="1:65" s="14" customFormat="1">
      <c r="B322" s="212"/>
      <c r="C322" s="213"/>
      <c r="D322" s="203" t="s">
        <v>153</v>
      </c>
      <c r="E322" s="214" t="s">
        <v>1</v>
      </c>
      <c r="F322" s="215" t="s">
        <v>1144</v>
      </c>
      <c r="G322" s="213"/>
      <c r="H322" s="216">
        <v>5.4</v>
      </c>
      <c r="I322" s="217"/>
      <c r="J322" s="213"/>
      <c r="K322" s="213"/>
      <c r="L322" s="218"/>
      <c r="M322" s="219"/>
      <c r="N322" s="220"/>
      <c r="O322" s="220"/>
      <c r="P322" s="220"/>
      <c r="Q322" s="220"/>
      <c r="R322" s="220"/>
      <c r="S322" s="220"/>
      <c r="T322" s="221"/>
      <c r="AT322" s="222" t="s">
        <v>153</v>
      </c>
      <c r="AU322" s="222" t="s">
        <v>86</v>
      </c>
      <c r="AV322" s="14" t="s">
        <v>86</v>
      </c>
      <c r="AW322" s="14" t="s">
        <v>32</v>
      </c>
      <c r="AX322" s="14" t="s">
        <v>84</v>
      </c>
      <c r="AY322" s="222" t="s">
        <v>141</v>
      </c>
    </row>
    <row r="323" spans="1:65" s="2" customFormat="1" ht="24.2" customHeight="1">
      <c r="A323" s="34"/>
      <c r="B323" s="35"/>
      <c r="C323" s="187" t="s">
        <v>705</v>
      </c>
      <c r="D323" s="187" t="s">
        <v>144</v>
      </c>
      <c r="E323" s="188" t="s">
        <v>659</v>
      </c>
      <c r="F323" s="189" t="s">
        <v>660</v>
      </c>
      <c r="G323" s="190" t="s">
        <v>269</v>
      </c>
      <c r="H323" s="191">
        <v>0.57299999999999995</v>
      </c>
      <c r="I323" s="192"/>
      <c r="J323" s="193">
        <f>ROUND(I323*H323,2)</f>
        <v>0</v>
      </c>
      <c r="K323" s="194"/>
      <c r="L323" s="39"/>
      <c r="M323" s="195" t="s">
        <v>1</v>
      </c>
      <c r="N323" s="196" t="s">
        <v>41</v>
      </c>
      <c r="O323" s="71"/>
      <c r="P323" s="197">
        <f>O323*H323</f>
        <v>0</v>
      </c>
      <c r="Q323" s="197">
        <v>0</v>
      </c>
      <c r="R323" s="197">
        <f>Q323*H323</f>
        <v>0</v>
      </c>
      <c r="S323" s="197">
        <v>0</v>
      </c>
      <c r="T323" s="198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9" t="s">
        <v>216</v>
      </c>
      <c r="AT323" s="199" t="s">
        <v>144</v>
      </c>
      <c r="AU323" s="199" t="s">
        <v>86</v>
      </c>
      <c r="AY323" s="17" t="s">
        <v>141</v>
      </c>
      <c r="BE323" s="200">
        <f>IF(N323="základní",J323,0)</f>
        <v>0</v>
      </c>
      <c r="BF323" s="200">
        <f>IF(N323="snížená",J323,0)</f>
        <v>0</v>
      </c>
      <c r="BG323" s="200">
        <f>IF(N323="zákl. přenesená",J323,0)</f>
        <v>0</v>
      </c>
      <c r="BH323" s="200">
        <f>IF(N323="sníž. přenesená",J323,0)</f>
        <v>0</v>
      </c>
      <c r="BI323" s="200">
        <f>IF(N323="nulová",J323,0)</f>
        <v>0</v>
      </c>
      <c r="BJ323" s="17" t="s">
        <v>84</v>
      </c>
      <c r="BK323" s="200">
        <f>ROUND(I323*H323,2)</f>
        <v>0</v>
      </c>
      <c r="BL323" s="17" t="s">
        <v>216</v>
      </c>
      <c r="BM323" s="199" t="s">
        <v>1145</v>
      </c>
    </row>
    <row r="324" spans="1:65" s="2" customFormat="1" ht="24.2" customHeight="1">
      <c r="A324" s="34"/>
      <c r="B324" s="35"/>
      <c r="C324" s="187" t="s">
        <v>709</v>
      </c>
      <c r="D324" s="187" t="s">
        <v>144</v>
      </c>
      <c r="E324" s="188" t="s">
        <v>662</v>
      </c>
      <c r="F324" s="189" t="s">
        <v>663</v>
      </c>
      <c r="G324" s="190" t="s">
        <v>269</v>
      </c>
      <c r="H324" s="191">
        <v>0.57299999999999995</v>
      </c>
      <c r="I324" s="192"/>
      <c r="J324" s="193">
        <f>ROUND(I324*H324,2)</f>
        <v>0</v>
      </c>
      <c r="K324" s="194"/>
      <c r="L324" s="39"/>
      <c r="M324" s="195" t="s">
        <v>1</v>
      </c>
      <c r="N324" s="196" t="s">
        <v>41</v>
      </c>
      <c r="O324" s="71"/>
      <c r="P324" s="197">
        <f>O324*H324</f>
        <v>0</v>
      </c>
      <c r="Q324" s="197">
        <v>0</v>
      </c>
      <c r="R324" s="197">
        <f>Q324*H324</f>
        <v>0</v>
      </c>
      <c r="S324" s="197">
        <v>0</v>
      </c>
      <c r="T324" s="19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9" t="s">
        <v>216</v>
      </c>
      <c r="AT324" s="199" t="s">
        <v>144</v>
      </c>
      <c r="AU324" s="199" t="s">
        <v>86</v>
      </c>
      <c r="AY324" s="17" t="s">
        <v>141</v>
      </c>
      <c r="BE324" s="200">
        <f>IF(N324="základní",J324,0)</f>
        <v>0</v>
      </c>
      <c r="BF324" s="200">
        <f>IF(N324="snížená",J324,0)</f>
        <v>0</v>
      </c>
      <c r="BG324" s="200">
        <f>IF(N324="zákl. přenesená",J324,0)</f>
        <v>0</v>
      </c>
      <c r="BH324" s="200">
        <f>IF(N324="sníž. přenesená",J324,0)</f>
        <v>0</v>
      </c>
      <c r="BI324" s="200">
        <f>IF(N324="nulová",J324,0)</f>
        <v>0</v>
      </c>
      <c r="BJ324" s="17" t="s">
        <v>84</v>
      </c>
      <c r="BK324" s="200">
        <f>ROUND(I324*H324,2)</f>
        <v>0</v>
      </c>
      <c r="BL324" s="17" t="s">
        <v>216</v>
      </c>
      <c r="BM324" s="199" t="s">
        <v>1146</v>
      </c>
    </row>
    <row r="325" spans="1:65" s="12" customFormat="1" ht="22.9" customHeight="1">
      <c r="B325" s="171"/>
      <c r="C325" s="172"/>
      <c r="D325" s="173" t="s">
        <v>75</v>
      </c>
      <c r="E325" s="185" t="s">
        <v>399</v>
      </c>
      <c r="F325" s="185" t="s">
        <v>400</v>
      </c>
      <c r="G325" s="172"/>
      <c r="H325" s="172"/>
      <c r="I325" s="175"/>
      <c r="J325" s="186">
        <f>BK325</f>
        <v>0</v>
      </c>
      <c r="K325" s="172"/>
      <c r="L325" s="177"/>
      <c r="M325" s="178"/>
      <c r="N325" s="179"/>
      <c r="O325" s="179"/>
      <c r="P325" s="180">
        <f>P326</f>
        <v>0</v>
      </c>
      <c r="Q325" s="179"/>
      <c r="R325" s="180">
        <f>R326</f>
        <v>0</v>
      </c>
      <c r="S325" s="179"/>
      <c r="T325" s="181">
        <f>T326</f>
        <v>0.14400000000000002</v>
      </c>
      <c r="AR325" s="182" t="s">
        <v>86</v>
      </c>
      <c r="AT325" s="183" t="s">
        <v>75</v>
      </c>
      <c r="AU325" s="183" t="s">
        <v>84</v>
      </c>
      <c r="AY325" s="182" t="s">
        <v>141</v>
      </c>
      <c r="BK325" s="184">
        <f>BK326</f>
        <v>0</v>
      </c>
    </row>
    <row r="326" spans="1:65" s="2" customFormat="1" ht="16.5" customHeight="1">
      <c r="A326" s="34"/>
      <c r="B326" s="35"/>
      <c r="C326" s="187" t="s">
        <v>714</v>
      </c>
      <c r="D326" s="187" t="s">
        <v>144</v>
      </c>
      <c r="E326" s="188" t="s">
        <v>402</v>
      </c>
      <c r="F326" s="189" t="s">
        <v>403</v>
      </c>
      <c r="G326" s="190" t="s">
        <v>333</v>
      </c>
      <c r="H326" s="191">
        <v>6</v>
      </c>
      <c r="I326" s="192"/>
      <c r="J326" s="193">
        <f>ROUND(I326*H326,2)</f>
        <v>0</v>
      </c>
      <c r="K326" s="194"/>
      <c r="L326" s="39"/>
      <c r="M326" s="195" t="s">
        <v>1</v>
      </c>
      <c r="N326" s="196" t="s">
        <v>41</v>
      </c>
      <c r="O326" s="71"/>
      <c r="P326" s="197">
        <f>O326*H326</f>
        <v>0</v>
      </c>
      <c r="Q326" s="197">
        <v>0</v>
      </c>
      <c r="R326" s="197">
        <f>Q326*H326</f>
        <v>0</v>
      </c>
      <c r="S326" s="197">
        <v>2.4E-2</v>
      </c>
      <c r="T326" s="198">
        <f>S326*H326</f>
        <v>0.14400000000000002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9" t="s">
        <v>216</v>
      </c>
      <c r="AT326" s="199" t="s">
        <v>144</v>
      </c>
      <c r="AU326" s="199" t="s">
        <v>86</v>
      </c>
      <c r="AY326" s="17" t="s">
        <v>141</v>
      </c>
      <c r="BE326" s="200">
        <f>IF(N326="základní",J326,0)</f>
        <v>0</v>
      </c>
      <c r="BF326" s="200">
        <f>IF(N326="snížená",J326,0)</f>
        <v>0</v>
      </c>
      <c r="BG326" s="200">
        <f>IF(N326="zákl. přenesená",J326,0)</f>
        <v>0</v>
      </c>
      <c r="BH326" s="200">
        <f>IF(N326="sníž. přenesená",J326,0)</f>
        <v>0</v>
      </c>
      <c r="BI326" s="200">
        <f>IF(N326="nulová",J326,0)</f>
        <v>0</v>
      </c>
      <c r="BJ326" s="17" t="s">
        <v>84</v>
      </c>
      <c r="BK326" s="200">
        <f>ROUND(I326*H326,2)</f>
        <v>0</v>
      </c>
      <c r="BL326" s="17" t="s">
        <v>216</v>
      </c>
      <c r="BM326" s="199" t="s">
        <v>1147</v>
      </c>
    </row>
    <row r="327" spans="1:65" s="12" customFormat="1" ht="22.9" customHeight="1">
      <c r="B327" s="171"/>
      <c r="C327" s="172"/>
      <c r="D327" s="173" t="s">
        <v>75</v>
      </c>
      <c r="E327" s="185" t="s">
        <v>405</v>
      </c>
      <c r="F327" s="185" t="s">
        <v>406</v>
      </c>
      <c r="G327" s="172"/>
      <c r="H327" s="172"/>
      <c r="I327" s="175"/>
      <c r="J327" s="186">
        <f>BK327</f>
        <v>0</v>
      </c>
      <c r="K327" s="172"/>
      <c r="L327" s="177"/>
      <c r="M327" s="178"/>
      <c r="N327" s="179"/>
      <c r="O327" s="179"/>
      <c r="P327" s="180">
        <f>SUM(P328:P347)</f>
        <v>0</v>
      </c>
      <c r="Q327" s="179"/>
      <c r="R327" s="180">
        <f>SUM(R328:R347)</f>
        <v>0.80768699999999993</v>
      </c>
      <c r="S327" s="179"/>
      <c r="T327" s="181">
        <f>SUM(T328:T347)</f>
        <v>1.9985751</v>
      </c>
      <c r="AR327" s="182" t="s">
        <v>86</v>
      </c>
      <c r="AT327" s="183" t="s">
        <v>75</v>
      </c>
      <c r="AU327" s="183" t="s">
        <v>84</v>
      </c>
      <c r="AY327" s="182" t="s">
        <v>141</v>
      </c>
      <c r="BK327" s="184">
        <f>SUM(BK328:BK347)</f>
        <v>0</v>
      </c>
    </row>
    <row r="328" spans="1:65" s="2" customFormat="1" ht="24.2" customHeight="1">
      <c r="A328" s="34"/>
      <c r="B328" s="35"/>
      <c r="C328" s="187" t="s">
        <v>718</v>
      </c>
      <c r="D328" s="187" t="s">
        <v>144</v>
      </c>
      <c r="E328" s="188" t="s">
        <v>413</v>
      </c>
      <c r="F328" s="189" t="s">
        <v>414</v>
      </c>
      <c r="G328" s="190" t="s">
        <v>147</v>
      </c>
      <c r="H328" s="191">
        <v>24.03</v>
      </c>
      <c r="I328" s="192"/>
      <c r="J328" s="193">
        <f>ROUND(I328*H328,2)</f>
        <v>0</v>
      </c>
      <c r="K328" s="194"/>
      <c r="L328" s="39"/>
      <c r="M328" s="195" t="s">
        <v>1</v>
      </c>
      <c r="N328" s="196" t="s">
        <v>41</v>
      </c>
      <c r="O328" s="71"/>
      <c r="P328" s="197">
        <f>O328*H328</f>
        <v>0</v>
      </c>
      <c r="Q328" s="197">
        <v>0</v>
      </c>
      <c r="R328" s="197">
        <f>Q328*H328</f>
        <v>0</v>
      </c>
      <c r="S328" s="197">
        <v>8.3169999999999994E-2</v>
      </c>
      <c r="T328" s="198">
        <f>S328*H328</f>
        <v>1.9985751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9" t="s">
        <v>216</v>
      </c>
      <c r="AT328" s="199" t="s">
        <v>144</v>
      </c>
      <c r="AU328" s="199" t="s">
        <v>86</v>
      </c>
      <c r="AY328" s="17" t="s">
        <v>141</v>
      </c>
      <c r="BE328" s="200">
        <f>IF(N328="základní",J328,0)</f>
        <v>0</v>
      </c>
      <c r="BF328" s="200">
        <f>IF(N328="snížená",J328,0)</f>
        <v>0</v>
      </c>
      <c r="BG328" s="200">
        <f>IF(N328="zákl. přenesená",J328,0)</f>
        <v>0</v>
      </c>
      <c r="BH328" s="200">
        <f>IF(N328="sníž. přenesená",J328,0)</f>
        <v>0</v>
      </c>
      <c r="BI328" s="200">
        <f>IF(N328="nulová",J328,0)</f>
        <v>0</v>
      </c>
      <c r="BJ328" s="17" t="s">
        <v>84</v>
      </c>
      <c r="BK328" s="200">
        <f>ROUND(I328*H328,2)</f>
        <v>0</v>
      </c>
      <c r="BL328" s="17" t="s">
        <v>216</v>
      </c>
      <c r="BM328" s="199" t="s">
        <v>1148</v>
      </c>
    </row>
    <row r="329" spans="1:65" s="13" customFormat="1">
      <c r="B329" s="201"/>
      <c r="C329" s="202"/>
      <c r="D329" s="203" t="s">
        <v>153</v>
      </c>
      <c r="E329" s="204" t="s">
        <v>1</v>
      </c>
      <c r="F329" s="205" t="s">
        <v>1042</v>
      </c>
      <c r="G329" s="202"/>
      <c r="H329" s="204" t="s">
        <v>1</v>
      </c>
      <c r="I329" s="206"/>
      <c r="J329" s="202"/>
      <c r="K329" s="202"/>
      <c r="L329" s="207"/>
      <c r="M329" s="208"/>
      <c r="N329" s="209"/>
      <c r="O329" s="209"/>
      <c r="P329" s="209"/>
      <c r="Q329" s="209"/>
      <c r="R329" s="209"/>
      <c r="S329" s="209"/>
      <c r="T329" s="210"/>
      <c r="AT329" s="211" t="s">
        <v>153</v>
      </c>
      <c r="AU329" s="211" t="s">
        <v>86</v>
      </c>
      <c r="AV329" s="13" t="s">
        <v>84</v>
      </c>
      <c r="AW329" s="13" t="s">
        <v>32</v>
      </c>
      <c r="AX329" s="13" t="s">
        <v>76</v>
      </c>
      <c r="AY329" s="211" t="s">
        <v>141</v>
      </c>
    </row>
    <row r="330" spans="1:65" s="14" customFormat="1">
      <c r="B330" s="212"/>
      <c r="C330" s="213"/>
      <c r="D330" s="203" t="s">
        <v>153</v>
      </c>
      <c r="E330" s="214" t="s">
        <v>1</v>
      </c>
      <c r="F330" s="215" t="s">
        <v>1043</v>
      </c>
      <c r="G330" s="213"/>
      <c r="H330" s="216">
        <v>11.2</v>
      </c>
      <c r="I330" s="217"/>
      <c r="J330" s="213"/>
      <c r="K330" s="213"/>
      <c r="L330" s="218"/>
      <c r="M330" s="219"/>
      <c r="N330" s="220"/>
      <c r="O330" s="220"/>
      <c r="P330" s="220"/>
      <c r="Q330" s="220"/>
      <c r="R330" s="220"/>
      <c r="S330" s="220"/>
      <c r="T330" s="221"/>
      <c r="AT330" s="222" t="s">
        <v>153</v>
      </c>
      <c r="AU330" s="222" t="s">
        <v>86</v>
      </c>
      <c r="AV330" s="14" t="s">
        <v>86</v>
      </c>
      <c r="AW330" s="14" t="s">
        <v>32</v>
      </c>
      <c r="AX330" s="14" t="s">
        <v>76</v>
      </c>
      <c r="AY330" s="222" t="s">
        <v>141</v>
      </c>
    </row>
    <row r="331" spans="1:65" s="13" customFormat="1">
      <c r="B331" s="201"/>
      <c r="C331" s="202"/>
      <c r="D331" s="203" t="s">
        <v>153</v>
      </c>
      <c r="E331" s="204" t="s">
        <v>1</v>
      </c>
      <c r="F331" s="205" t="s">
        <v>1044</v>
      </c>
      <c r="G331" s="202"/>
      <c r="H331" s="204" t="s">
        <v>1</v>
      </c>
      <c r="I331" s="206"/>
      <c r="J331" s="202"/>
      <c r="K331" s="202"/>
      <c r="L331" s="207"/>
      <c r="M331" s="208"/>
      <c r="N331" s="209"/>
      <c r="O331" s="209"/>
      <c r="P331" s="209"/>
      <c r="Q331" s="209"/>
      <c r="R331" s="209"/>
      <c r="S331" s="209"/>
      <c r="T331" s="210"/>
      <c r="AT331" s="211" t="s">
        <v>153</v>
      </c>
      <c r="AU331" s="211" t="s">
        <v>86</v>
      </c>
      <c r="AV331" s="13" t="s">
        <v>84</v>
      </c>
      <c r="AW331" s="13" t="s">
        <v>32</v>
      </c>
      <c r="AX331" s="13" t="s">
        <v>76</v>
      </c>
      <c r="AY331" s="211" t="s">
        <v>141</v>
      </c>
    </row>
    <row r="332" spans="1:65" s="14" customFormat="1">
      <c r="B332" s="212"/>
      <c r="C332" s="213"/>
      <c r="D332" s="203" t="s">
        <v>153</v>
      </c>
      <c r="E332" s="214" t="s">
        <v>1</v>
      </c>
      <c r="F332" s="215" t="s">
        <v>1045</v>
      </c>
      <c r="G332" s="213"/>
      <c r="H332" s="216">
        <v>12.83</v>
      </c>
      <c r="I332" s="217"/>
      <c r="J332" s="213"/>
      <c r="K332" s="213"/>
      <c r="L332" s="218"/>
      <c r="M332" s="219"/>
      <c r="N332" s="220"/>
      <c r="O332" s="220"/>
      <c r="P332" s="220"/>
      <c r="Q332" s="220"/>
      <c r="R332" s="220"/>
      <c r="S332" s="220"/>
      <c r="T332" s="221"/>
      <c r="AT332" s="222" t="s">
        <v>153</v>
      </c>
      <c r="AU332" s="222" t="s">
        <v>86</v>
      </c>
      <c r="AV332" s="14" t="s">
        <v>86</v>
      </c>
      <c r="AW332" s="14" t="s">
        <v>32</v>
      </c>
      <c r="AX332" s="14" t="s">
        <v>76</v>
      </c>
      <c r="AY332" s="222" t="s">
        <v>141</v>
      </c>
    </row>
    <row r="333" spans="1:65" s="15" customFormat="1">
      <c r="B333" s="223"/>
      <c r="C333" s="224"/>
      <c r="D333" s="203" t="s">
        <v>153</v>
      </c>
      <c r="E333" s="225" t="s">
        <v>1</v>
      </c>
      <c r="F333" s="226" t="s">
        <v>212</v>
      </c>
      <c r="G333" s="224"/>
      <c r="H333" s="227">
        <v>24.03</v>
      </c>
      <c r="I333" s="228"/>
      <c r="J333" s="224"/>
      <c r="K333" s="224"/>
      <c r="L333" s="229"/>
      <c r="M333" s="230"/>
      <c r="N333" s="231"/>
      <c r="O333" s="231"/>
      <c r="P333" s="231"/>
      <c r="Q333" s="231"/>
      <c r="R333" s="231"/>
      <c r="S333" s="231"/>
      <c r="T333" s="232"/>
      <c r="AT333" s="233" t="s">
        <v>153</v>
      </c>
      <c r="AU333" s="233" t="s">
        <v>86</v>
      </c>
      <c r="AV333" s="15" t="s">
        <v>148</v>
      </c>
      <c r="AW333" s="15" t="s">
        <v>32</v>
      </c>
      <c r="AX333" s="15" t="s">
        <v>84</v>
      </c>
      <c r="AY333" s="233" t="s">
        <v>141</v>
      </c>
    </row>
    <row r="334" spans="1:65" s="2" customFormat="1" ht="16.5" customHeight="1">
      <c r="A334" s="34"/>
      <c r="B334" s="35"/>
      <c r="C334" s="187" t="s">
        <v>723</v>
      </c>
      <c r="D334" s="187" t="s">
        <v>144</v>
      </c>
      <c r="E334" s="188" t="s">
        <v>418</v>
      </c>
      <c r="F334" s="189" t="s">
        <v>419</v>
      </c>
      <c r="G334" s="190" t="s">
        <v>147</v>
      </c>
      <c r="H334" s="191">
        <v>24.03</v>
      </c>
      <c r="I334" s="192"/>
      <c r="J334" s="193">
        <f>ROUND(I334*H334,2)</f>
        <v>0</v>
      </c>
      <c r="K334" s="194"/>
      <c r="L334" s="39"/>
      <c r="M334" s="195" t="s">
        <v>1</v>
      </c>
      <c r="N334" s="196" t="s">
        <v>41</v>
      </c>
      <c r="O334" s="71"/>
      <c r="P334" s="197">
        <f>O334*H334</f>
        <v>0</v>
      </c>
      <c r="Q334" s="197">
        <v>0</v>
      </c>
      <c r="R334" s="197">
        <f>Q334*H334</f>
        <v>0</v>
      </c>
      <c r="S334" s="197">
        <v>0</v>
      </c>
      <c r="T334" s="19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9" t="s">
        <v>216</v>
      </c>
      <c r="AT334" s="199" t="s">
        <v>144</v>
      </c>
      <c r="AU334" s="199" t="s">
        <v>86</v>
      </c>
      <c r="AY334" s="17" t="s">
        <v>141</v>
      </c>
      <c r="BE334" s="200">
        <f>IF(N334="základní",J334,0)</f>
        <v>0</v>
      </c>
      <c r="BF334" s="200">
        <f>IF(N334="snížená",J334,0)</f>
        <v>0</v>
      </c>
      <c r="BG334" s="200">
        <f>IF(N334="zákl. přenesená",J334,0)</f>
        <v>0</v>
      </c>
      <c r="BH334" s="200">
        <f>IF(N334="sníž. přenesená",J334,0)</f>
        <v>0</v>
      </c>
      <c r="BI334" s="200">
        <f>IF(N334="nulová",J334,0)</f>
        <v>0</v>
      </c>
      <c r="BJ334" s="17" t="s">
        <v>84</v>
      </c>
      <c r="BK334" s="200">
        <f>ROUND(I334*H334,2)</f>
        <v>0</v>
      </c>
      <c r="BL334" s="17" t="s">
        <v>216</v>
      </c>
      <c r="BM334" s="199" t="s">
        <v>1149</v>
      </c>
    </row>
    <row r="335" spans="1:65" s="2" customFormat="1" ht="16.5" customHeight="1">
      <c r="A335" s="34"/>
      <c r="B335" s="35"/>
      <c r="C335" s="187" t="s">
        <v>728</v>
      </c>
      <c r="D335" s="187" t="s">
        <v>144</v>
      </c>
      <c r="E335" s="188" t="s">
        <v>422</v>
      </c>
      <c r="F335" s="189" t="s">
        <v>423</v>
      </c>
      <c r="G335" s="190" t="s">
        <v>147</v>
      </c>
      <c r="H335" s="191">
        <v>24.03</v>
      </c>
      <c r="I335" s="192"/>
      <c r="J335" s="193">
        <f>ROUND(I335*H335,2)</f>
        <v>0</v>
      </c>
      <c r="K335" s="194"/>
      <c r="L335" s="39"/>
      <c r="M335" s="195" t="s">
        <v>1</v>
      </c>
      <c r="N335" s="196" t="s">
        <v>41</v>
      </c>
      <c r="O335" s="71"/>
      <c r="P335" s="197">
        <f>O335*H335</f>
        <v>0</v>
      </c>
      <c r="Q335" s="197">
        <v>2.9999999999999997E-4</v>
      </c>
      <c r="R335" s="197">
        <f>Q335*H335</f>
        <v>7.2090000000000001E-3</v>
      </c>
      <c r="S335" s="197">
        <v>0</v>
      </c>
      <c r="T335" s="198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9" t="s">
        <v>216</v>
      </c>
      <c r="AT335" s="199" t="s">
        <v>144</v>
      </c>
      <c r="AU335" s="199" t="s">
        <v>86</v>
      </c>
      <c r="AY335" s="17" t="s">
        <v>141</v>
      </c>
      <c r="BE335" s="200">
        <f>IF(N335="základní",J335,0)</f>
        <v>0</v>
      </c>
      <c r="BF335" s="200">
        <f>IF(N335="snížená",J335,0)</f>
        <v>0</v>
      </c>
      <c r="BG335" s="200">
        <f>IF(N335="zákl. přenesená",J335,0)</f>
        <v>0</v>
      </c>
      <c r="BH335" s="200">
        <f>IF(N335="sníž. přenesená",J335,0)</f>
        <v>0</v>
      </c>
      <c r="BI335" s="200">
        <f>IF(N335="nulová",J335,0)</f>
        <v>0</v>
      </c>
      <c r="BJ335" s="17" t="s">
        <v>84</v>
      </c>
      <c r="BK335" s="200">
        <f>ROUND(I335*H335,2)</f>
        <v>0</v>
      </c>
      <c r="BL335" s="17" t="s">
        <v>216</v>
      </c>
      <c r="BM335" s="199" t="s">
        <v>1150</v>
      </c>
    </row>
    <row r="336" spans="1:65" s="2" customFormat="1" ht="37.9" customHeight="1">
      <c r="A336" s="34"/>
      <c r="B336" s="35"/>
      <c r="C336" s="187" t="s">
        <v>733</v>
      </c>
      <c r="D336" s="187" t="s">
        <v>144</v>
      </c>
      <c r="E336" s="188" t="s">
        <v>426</v>
      </c>
      <c r="F336" s="189" t="s">
        <v>427</v>
      </c>
      <c r="G336" s="190" t="s">
        <v>147</v>
      </c>
      <c r="H336" s="191">
        <v>24.03</v>
      </c>
      <c r="I336" s="192"/>
      <c r="J336" s="193">
        <f>ROUND(I336*H336,2)</f>
        <v>0</v>
      </c>
      <c r="K336" s="194"/>
      <c r="L336" s="39"/>
      <c r="M336" s="195" t="s">
        <v>1</v>
      </c>
      <c r="N336" s="196" t="s">
        <v>41</v>
      </c>
      <c r="O336" s="71"/>
      <c r="P336" s="197">
        <f>O336*H336</f>
        <v>0</v>
      </c>
      <c r="Q336" s="197">
        <v>6.8900000000000003E-3</v>
      </c>
      <c r="R336" s="197">
        <f>Q336*H336</f>
        <v>0.16556670000000001</v>
      </c>
      <c r="S336" s="197">
        <v>0</v>
      </c>
      <c r="T336" s="19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9" t="s">
        <v>216</v>
      </c>
      <c r="AT336" s="199" t="s">
        <v>144</v>
      </c>
      <c r="AU336" s="199" t="s">
        <v>86</v>
      </c>
      <c r="AY336" s="17" t="s">
        <v>141</v>
      </c>
      <c r="BE336" s="200">
        <f>IF(N336="základní",J336,0)</f>
        <v>0</v>
      </c>
      <c r="BF336" s="200">
        <f>IF(N336="snížená",J336,0)</f>
        <v>0</v>
      </c>
      <c r="BG336" s="200">
        <f>IF(N336="zákl. přenesená",J336,0)</f>
        <v>0</v>
      </c>
      <c r="BH336" s="200">
        <f>IF(N336="sníž. přenesená",J336,0)</f>
        <v>0</v>
      </c>
      <c r="BI336" s="200">
        <f>IF(N336="nulová",J336,0)</f>
        <v>0</v>
      </c>
      <c r="BJ336" s="17" t="s">
        <v>84</v>
      </c>
      <c r="BK336" s="200">
        <f>ROUND(I336*H336,2)</f>
        <v>0</v>
      </c>
      <c r="BL336" s="17" t="s">
        <v>216</v>
      </c>
      <c r="BM336" s="199" t="s">
        <v>1151</v>
      </c>
    </row>
    <row r="337" spans="1:65" s="13" customFormat="1">
      <c r="B337" s="201"/>
      <c r="C337" s="202"/>
      <c r="D337" s="203" t="s">
        <v>153</v>
      </c>
      <c r="E337" s="204" t="s">
        <v>1</v>
      </c>
      <c r="F337" s="205" t="s">
        <v>1042</v>
      </c>
      <c r="G337" s="202"/>
      <c r="H337" s="204" t="s">
        <v>1</v>
      </c>
      <c r="I337" s="206"/>
      <c r="J337" s="202"/>
      <c r="K337" s="202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153</v>
      </c>
      <c r="AU337" s="211" t="s">
        <v>86</v>
      </c>
      <c r="AV337" s="13" t="s">
        <v>84</v>
      </c>
      <c r="AW337" s="13" t="s">
        <v>32</v>
      </c>
      <c r="AX337" s="13" t="s">
        <v>76</v>
      </c>
      <c r="AY337" s="211" t="s">
        <v>141</v>
      </c>
    </row>
    <row r="338" spans="1:65" s="14" customFormat="1">
      <c r="B338" s="212"/>
      <c r="C338" s="213"/>
      <c r="D338" s="203" t="s">
        <v>153</v>
      </c>
      <c r="E338" s="214" t="s">
        <v>1</v>
      </c>
      <c r="F338" s="215" t="s">
        <v>1043</v>
      </c>
      <c r="G338" s="213"/>
      <c r="H338" s="216">
        <v>11.2</v>
      </c>
      <c r="I338" s="217"/>
      <c r="J338" s="213"/>
      <c r="K338" s="213"/>
      <c r="L338" s="218"/>
      <c r="M338" s="219"/>
      <c r="N338" s="220"/>
      <c r="O338" s="220"/>
      <c r="P338" s="220"/>
      <c r="Q338" s="220"/>
      <c r="R338" s="220"/>
      <c r="S338" s="220"/>
      <c r="T338" s="221"/>
      <c r="AT338" s="222" t="s">
        <v>153</v>
      </c>
      <c r="AU338" s="222" t="s">
        <v>86</v>
      </c>
      <c r="AV338" s="14" t="s">
        <v>86</v>
      </c>
      <c r="AW338" s="14" t="s">
        <v>32</v>
      </c>
      <c r="AX338" s="14" t="s">
        <v>76</v>
      </c>
      <c r="AY338" s="222" t="s">
        <v>141</v>
      </c>
    </row>
    <row r="339" spans="1:65" s="13" customFormat="1">
      <c r="B339" s="201"/>
      <c r="C339" s="202"/>
      <c r="D339" s="203" t="s">
        <v>153</v>
      </c>
      <c r="E339" s="204" t="s">
        <v>1</v>
      </c>
      <c r="F339" s="205" t="s">
        <v>1044</v>
      </c>
      <c r="G339" s="202"/>
      <c r="H339" s="204" t="s">
        <v>1</v>
      </c>
      <c r="I339" s="206"/>
      <c r="J339" s="202"/>
      <c r="K339" s="202"/>
      <c r="L339" s="207"/>
      <c r="M339" s="208"/>
      <c r="N339" s="209"/>
      <c r="O339" s="209"/>
      <c r="P339" s="209"/>
      <c r="Q339" s="209"/>
      <c r="R339" s="209"/>
      <c r="S339" s="209"/>
      <c r="T339" s="210"/>
      <c r="AT339" s="211" t="s">
        <v>153</v>
      </c>
      <c r="AU339" s="211" t="s">
        <v>86</v>
      </c>
      <c r="AV339" s="13" t="s">
        <v>84</v>
      </c>
      <c r="AW339" s="13" t="s">
        <v>32</v>
      </c>
      <c r="AX339" s="13" t="s">
        <v>76</v>
      </c>
      <c r="AY339" s="211" t="s">
        <v>141</v>
      </c>
    </row>
    <row r="340" spans="1:65" s="14" customFormat="1">
      <c r="B340" s="212"/>
      <c r="C340" s="213"/>
      <c r="D340" s="203" t="s">
        <v>153</v>
      </c>
      <c r="E340" s="214" t="s">
        <v>1</v>
      </c>
      <c r="F340" s="215" t="s">
        <v>1045</v>
      </c>
      <c r="G340" s="213"/>
      <c r="H340" s="216">
        <v>12.83</v>
      </c>
      <c r="I340" s="217"/>
      <c r="J340" s="213"/>
      <c r="K340" s="213"/>
      <c r="L340" s="218"/>
      <c r="M340" s="219"/>
      <c r="N340" s="220"/>
      <c r="O340" s="220"/>
      <c r="P340" s="220"/>
      <c r="Q340" s="220"/>
      <c r="R340" s="220"/>
      <c r="S340" s="220"/>
      <c r="T340" s="221"/>
      <c r="AT340" s="222" t="s">
        <v>153</v>
      </c>
      <c r="AU340" s="222" t="s">
        <v>86</v>
      </c>
      <c r="AV340" s="14" t="s">
        <v>86</v>
      </c>
      <c r="AW340" s="14" t="s">
        <v>32</v>
      </c>
      <c r="AX340" s="14" t="s">
        <v>76</v>
      </c>
      <c r="AY340" s="222" t="s">
        <v>141</v>
      </c>
    </row>
    <row r="341" spans="1:65" s="15" customFormat="1">
      <c r="B341" s="223"/>
      <c r="C341" s="224"/>
      <c r="D341" s="203" t="s">
        <v>153</v>
      </c>
      <c r="E341" s="225" t="s">
        <v>1</v>
      </c>
      <c r="F341" s="226" t="s">
        <v>212</v>
      </c>
      <c r="G341" s="224"/>
      <c r="H341" s="227">
        <v>24.03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AT341" s="233" t="s">
        <v>153</v>
      </c>
      <c r="AU341" s="233" t="s">
        <v>86</v>
      </c>
      <c r="AV341" s="15" t="s">
        <v>148</v>
      </c>
      <c r="AW341" s="15" t="s">
        <v>32</v>
      </c>
      <c r="AX341" s="15" t="s">
        <v>84</v>
      </c>
      <c r="AY341" s="233" t="s">
        <v>141</v>
      </c>
    </row>
    <row r="342" spans="1:65" s="2" customFormat="1" ht="37.9" customHeight="1">
      <c r="A342" s="34"/>
      <c r="B342" s="35"/>
      <c r="C342" s="234" t="s">
        <v>737</v>
      </c>
      <c r="D342" s="234" t="s">
        <v>430</v>
      </c>
      <c r="E342" s="235" t="s">
        <v>431</v>
      </c>
      <c r="F342" s="236" t="s">
        <v>432</v>
      </c>
      <c r="G342" s="237" t="s">
        <v>147</v>
      </c>
      <c r="H342" s="238">
        <v>27.635000000000002</v>
      </c>
      <c r="I342" s="239"/>
      <c r="J342" s="240">
        <f>ROUND(I342*H342,2)</f>
        <v>0</v>
      </c>
      <c r="K342" s="241"/>
      <c r="L342" s="242"/>
      <c r="M342" s="243" t="s">
        <v>1</v>
      </c>
      <c r="N342" s="244" t="s">
        <v>41</v>
      </c>
      <c r="O342" s="71"/>
      <c r="P342" s="197">
        <f>O342*H342</f>
        <v>0</v>
      </c>
      <c r="Q342" s="197">
        <v>1.9199999999999998E-2</v>
      </c>
      <c r="R342" s="197">
        <f>Q342*H342</f>
        <v>0.53059199999999995</v>
      </c>
      <c r="S342" s="197">
        <v>0</v>
      </c>
      <c r="T342" s="198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9" t="s">
        <v>294</v>
      </c>
      <c r="AT342" s="199" t="s">
        <v>430</v>
      </c>
      <c r="AU342" s="199" t="s">
        <v>86</v>
      </c>
      <c r="AY342" s="17" t="s">
        <v>141</v>
      </c>
      <c r="BE342" s="200">
        <f>IF(N342="základní",J342,0)</f>
        <v>0</v>
      </c>
      <c r="BF342" s="200">
        <f>IF(N342="snížená",J342,0)</f>
        <v>0</v>
      </c>
      <c r="BG342" s="200">
        <f>IF(N342="zákl. přenesená",J342,0)</f>
        <v>0</v>
      </c>
      <c r="BH342" s="200">
        <f>IF(N342="sníž. přenesená",J342,0)</f>
        <v>0</v>
      </c>
      <c r="BI342" s="200">
        <f>IF(N342="nulová",J342,0)</f>
        <v>0</v>
      </c>
      <c r="BJ342" s="17" t="s">
        <v>84</v>
      </c>
      <c r="BK342" s="200">
        <f>ROUND(I342*H342,2)</f>
        <v>0</v>
      </c>
      <c r="BL342" s="17" t="s">
        <v>216</v>
      </c>
      <c r="BM342" s="199" t="s">
        <v>1152</v>
      </c>
    </row>
    <row r="343" spans="1:65" s="14" customFormat="1">
      <c r="B343" s="212"/>
      <c r="C343" s="213"/>
      <c r="D343" s="203" t="s">
        <v>153</v>
      </c>
      <c r="E343" s="213"/>
      <c r="F343" s="215" t="s">
        <v>1153</v>
      </c>
      <c r="G343" s="213"/>
      <c r="H343" s="216">
        <v>27.635000000000002</v>
      </c>
      <c r="I343" s="217"/>
      <c r="J343" s="213"/>
      <c r="K343" s="213"/>
      <c r="L343" s="218"/>
      <c r="M343" s="219"/>
      <c r="N343" s="220"/>
      <c r="O343" s="220"/>
      <c r="P343" s="220"/>
      <c r="Q343" s="220"/>
      <c r="R343" s="220"/>
      <c r="S343" s="220"/>
      <c r="T343" s="221"/>
      <c r="AT343" s="222" t="s">
        <v>153</v>
      </c>
      <c r="AU343" s="222" t="s">
        <v>86</v>
      </c>
      <c r="AV343" s="14" t="s">
        <v>86</v>
      </c>
      <c r="AW343" s="14" t="s">
        <v>4</v>
      </c>
      <c r="AX343" s="14" t="s">
        <v>84</v>
      </c>
      <c r="AY343" s="222" t="s">
        <v>141</v>
      </c>
    </row>
    <row r="344" spans="1:65" s="2" customFormat="1" ht="16.5" customHeight="1">
      <c r="A344" s="34"/>
      <c r="B344" s="35"/>
      <c r="C344" s="187" t="s">
        <v>741</v>
      </c>
      <c r="D344" s="187" t="s">
        <v>144</v>
      </c>
      <c r="E344" s="188" t="s">
        <v>436</v>
      </c>
      <c r="F344" s="189" t="s">
        <v>437</v>
      </c>
      <c r="G344" s="190" t="s">
        <v>185</v>
      </c>
      <c r="H344" s="191">
        <v>25</v>
      </c>
      <c r="I344" s="192"/>
      <c r="J344" s="193">
        <f>ROUND(I344*H344,2)</f>
        <v>0</v>
      </c>
      <c r="K344" s="194"/>
      <c r="L344" s="39"/>
      <c r="M344" s="195" t="s">
        <v>1</v>
      </c>
      <c r="N344" s="196" t="s">
        <v>41</v>
      </c>
      <c r="O344" s="71"/>
      <c r="P344" s="197">
        <f>O344*H344</f>
        <v>0</v>
      </c>
      <c r="Q344" s="197">
        <v>3.0000000000000001E-5</v>
      </c>
      <c r="R344" s="197">
        <f>Q344*H344</f>
        <v>7.5000000000000002E-4</v>
      </c>
      <c r="S344" s="197">
        <v>0</v>
      </c>
      <c r="T344" s="198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9" t="s">
        <v>216</v>
      </c>
      <c r="AT344" s="199" t="s">
        <v>144</v>
      </c>
      <c r="AU344" s="199" t="s">
        <v>86</v>
      </c>
      <c r="AY344" s="17" t="s">
        <v>141</v>
      </c>
      <c r="BE344" s="200">
        <f>IF(N344="základní",J344,0)</f>
        <v>0</v>
      </c>
      <c r="BF344" s="200">
        <f>IF(N344="snížená",J344,0)</f>
        <v>0</v>
      </c>
      <c r="BG344" s="200">
        <f>IF(N344="zákl. přenesená",J344,0)</f>
        <v>0</v>
      </c>
      <c r="BH344" s="200">
        <f>IF(N344="sníž. přenesená",J344,0)</f>
        <v>0</v>
      </c>
      <c r="BI344" s="200">
        <f>IF(N344="nulová",J344,0)</f>
        <v>0</v>
      </c>
      <c r="BJ344" s="17" t="s">
        <v>84</v>
      </c>
      <c r="BK344" s="200">
        <f>ROUND(I344*H344,2)</f>
        <v>0</v>
      </c>
      <c r="BL344" s="17" t="s">
        <v>216</v>
      </c>
      <c r="BM344" s="199" t="s">
        <v>1154</v>
      </c>
    </row>
    <row r="345" spans="1:65" s="2" customFormat="1" ht="16.5" customHeight="1">
      <c r="A345" s="34"/>
      <c r="B345" s="35"/>
      <c r="C345" s="187" t="s">
        <v>743</v>
      </c>
      <c r="D345" s="187" t="s">
        <v>144</v>
      </c>
      <c r="E345" s="188" t="s">
        <v>440</v>
      </c>
      <c r="F345" s="189" t="s">
        <v>441</v>
      </c>
      <c r="G345" s="190" t="s">
        <v>147</v>
      </c>
      <c r="H345" s="191">
        <v>24.03</v>
      </c>
      <c r="I345" s="192"/>
      <c r="J345" s="193">
        <f>ROUND(I345*H345,2)</f>
        <v>0</v>
      </c>
      <c r="K345" s="194"/>
      <c r="L345" s="39"/>
      <c r="M345" s="195" t="s">
        <v>1</v>
      </c>
      <c r="N345" s="196" t="s">
        <v>41</v>
      </c>
      <c r="O345" s="71"/>
      <c r="P345" s="197">
        <f>O345*H345</f>
        <v>0</v>
      </c>
      <c r="Q345" s="197">
        <v>4.3099999999999996E-3</v>
      </c>
      <c r="R345" s="197">
        <f>Q345*H345</f>
        <v>0.10356929999999999</v>
      </c>
      <c r="S345" s="197">
        <v>0</v>
      </c>
      <c r="T345" s="198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9" t="s">
        <v>216</v>
      </c>
      <c r="AT345" s="199" t="s">
        <v>144</v>
      </c>
      <c r="AU345" s="199" t="s">
        <v>86</v>
      </c>
      <c r="AY345" s="17" t="s">
        <v>141</v>
      </c>
      <c r="BE345" s="200">
        <f>IF(N345="základní",J345,0)</f>
        <v>0</v>
      </c>
      <c r="BF345" s="200">
        <f>IF(N345="snížená",J345,0)</f>
        <v>0</v>
      </c>
      <c r="BG345" s="200">
        <f>IF(N345="zákl. přenesená",J345,0)</f>
        <v>0</v>
      </c>
      <c r="BH345" s="200">
        <f>IF(N345="sníž. přenesená",J345,0)</f>
        <v>0</v>
      </c>
      <c r="BI345" s="200">
        <f>IF(N345="nulová",J345,0)</f>
        <v>0</v>
      </c>
      <c r="BJ345" s="17" t="s">
        <v>84</v>
      </c>
      <c r="BK345" s="200">
        <f>ROUND(I345*H345,2)</f>
        <v>0</v>
      </c>
      <c r="BL345" s="17" t="s">
        <v>216</v>
      </c>
      <c r="BM345" s="199" t="s">
        <v>1155</v>
      </c>
    </row>
    <row r="346" spans="1:65" s="2" customFormat="1" ht="24.2" customHeight="1">
      <c r="A346" s="34"/>
      <c r="B346" s="35"/>
      <c r="C346" s="187" t="s">
        <v>747</v>
      </c>
      <c r="D346" s="187" t="s">
        <v>144</v>
      </c>
      <c r="E346" s="188" t="s">
        <v>444</v>
      </c>
      <c r="F346" s="189" t="s">
        <v>445</v>
      </c>
      <c r="G346" s="190" t="s">
        <v>269</v>
      </c>
      <c r="H346" s="191">
        <v>0.80800000000000005</v>
      </c>
      <c r="I346" s="192"/>
      <c r="J346" s="193">
        <f>ROUND(I346*H346,2)</f>
        <v>0</v>
      </c>
      <c r="K346" s="194"/>
      <c r="L346" s="39"/>
      <c r="M346" s="195" t="s">
        <v>1</v>
      </c>
      <c r="N346" s="196" t="s">
        <v>41</v>
      </c>
      <c r="O346" s="71"/>
      <c r="P346" s="197">
        <f>O346*H346</f>
        <v>0</v>
      </c>
      <c r="Q346" s="197">
        <v>0</v>
      </c>
      <c r="R346" s="197">
        <f>Q346*H346</f>
        <v>0</v>
      </c>
      <c r="S346" s="197">
        <v>0</v>
      </c>
      <c r="T346" s="198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9" t="s">
        <v>216</v>
      </c>
      <c r="AT346" s="199" t="s">
        <v>144</v>
      </c>
      <c r="AU346" s="199" t="s">
        <v>86</v>
      </c>
      <c r="AY346" s="17" t="s">
        <v>141</v>
      </c>
      <c r="BE346" s="200">
        <f>IF(N346="základní",J346,0)</f>
        <v>0</v>
      </c>
      <c r="BF346" s="200">
        <f>IF(N346="snížená",J346,0)</f>
        <v>0</v>
      </c>
      <c r="BG346" s="200">
        <f>IF(N346="zákl. přenesená",J346,0)</f>
        <v>0</v>
      </c>
      <c r="BH346" s="200">
        <f>IF(N346="sníž. přenesená",J346,0)</f>
        <v>0</v>
      </c>
      <c r="BI346" s="200">
        <f>IF(N346="nulová",J346,0)</f>
        <v>0</v>
      </c>
      <c r="BJ346" s="17" t="s">
        <v>84</v>
      </c>
      <c r="BK346" s="200">
        <f>ROUND(I346*H346,2)</f>
        <v>0</v>
      </c>
      <c r="BL346" s="17" t="s">
        <v>216</v>
      </c>
      <c r="BM346" s="199" t="s">
        <v>1156</v>
      </c>
    </row>
    <row r="347" spans="1:65" s="2" customFormat="1" ht="24.2" customHeight="1">
      <c r="A347" s="34"/>
      <c r="B347" s="35"/>
      <c r="C347" s="187" t="s">
        <v>755</v>
      </c>
      <c r="D347" s="187" t="s">
        <v>144</v>
      </c>
      <c r="E347" s="188" t="s">
        <v>448</v>
      </c>
      <c r="F347" s="189" t="s">
        <v>449</v>
      </c>
      <c r="G347" s="190" t="s">
        <v>269</v>
      </c>
      <c r="H347" s="191">
        <v>0.80800000000000005</v>
      </c>
      <c r="I347" s="192"/>
      <c r="J347" s="193">
        <f>ROUND(I347*H347,2)</f>
        <v>0</v>
      </c>
      <c r="K347" s="194"/>
      <c r="L347" s="39"/>
      <c r="M347" s="195" t="s">
        <v>1</v>
      </c>
      <c r="N347" s="196" t="s">
        <v>41</v>
      </c>
      <c r="O347" s="71"/>
      <c r="P347" s="197">
        <f>O347*H347</f>
        <v>0</v>
      </c>
      <c r="Q347" s="197">
        <v>0</v>
      </c>
      <c r="R347" s="197">
        <f>Q347*H347</f>
        <v>0</v>
      </c>
      <c r="S347" s="197">
        <v>0</v>
      </c>
      <c r="T347" s="198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9" t="s">
        <v>216</v>
      </c>
      <c r="AT347" s="199" t="s">
        <v>144</v>
      </c>
      <c r="AU347" s="199" t="s">
        <v>86</v>
      </c>
      <c r="AY347" s="17" t="s">
        <v>141</v>
      </c>
      <c r="BE347" s="200">
        <f>IF(N347="základní",J347,0)</f>
        <v>0</v>
      </c>
      <c r="BF347" s="200">
        <f>IF(N347="snížená",J347,0)</f>
        <v>0</v>
      </c>
      <c r="BG347" s="200">
        <f>IF(N347="zákl. přenesená",J347,0)</f>
        <v>0</v>
      </c>
      <c r="BH347" s="200">
        <f>IF(N347="sníž. přenesená",J347,0)</f>
        <v>0</v>
      </c>
      <c r="BI347" s="200">
        <f>IF(N347="nulová",J347,0)</f>
        <v>0</v>
      </c>
      <c r="BJ347" s="17" t="s">
        <v>84</v>
      </c>
      <c r="BK347" s="200">
        <f>ROUND(I347*H347,2)</f>
        <v>0</v>
      </c>
      <c r="BL347" s="17" t="s">
        <v>216</v>
      </c>
      <c r="BM347" s="199" t="s">
        <v>1157</v>
      </c>
    </row>
    <row r="348" spans="1:65" s="12" customFormat="1" ht="22.9" customHeight="1">
      <c r="B348" s="171"/>
      <c r="C348" s="172"/>
      <c r="D348" s="173" t="s">
        <v>75</v>
      </c>
      <c r="E348" s="185" t="s">
        <v>678</v>
      </c>
      <c r="F348" s="185" t="s">
        <v>679</v>
      </c>
      <c r="G348" s="172"/>
      <c r="H348" s="172"/>
      <c r="I348" s="175"/>
      <c r="J348" s="186">
        <f>BK348</f>
        <v>0</v>
      </c>
      <c r="K348" s="172"/>
      <c r="L348" s="177"/>
      <c r="M348" s="178"/>
      <c r="N348" s="179"/>
      <c r="O348" s="179"/>
      <c r="P348" s="180">
        <f>SUM(P349:P395)</f>
        <v>0</v>
      </c>
      <c r="Q348" s="179"/>
      <c r="R348" s="180">
        <f>SUM(R349:R395)</f>
        <v>0.40364278999999992</v>
      </c>
      <c r="S348" s="179"/>
      <c r="T348" s="181">
        <f>SUM(T349:T395)</f>
        <v>7.1584999999999996E-2</v>
      </c>
      <c r="AR348" s="182" t="s">
        <v>86</v>
      </c>
      <c r="AT348" s="183" t="s">
        <v>75</v>
      </c>
      <c r="AU348" s="183" t="s">
        <v>84</v>
      </c>
      <c r="AY348" s="182" t="s">
        <v>141</v>
      </c>
      <c r="BK348" s="184">
        <f>SUM(BK349:BK395)</f>
        <v>0</v>
      </c>
    </row>
    <row r="349" spans="1:65" s="2" customFormat="1" ht="24.2" customHeight="1">
      <c r="A349" s="34"/>
      <c r="B349" s="35"/>
      <c r="C349" s="187" t="s">
        <v>758</v>
      </c>
      <c r="D349" s="187" t="s">
        <v>144</v>
      </c>
      <c r="E349" s="188" t="s">
        <v>680</v>
      </c>
      <c r="F349" s="189" t="s">
        <v>681</v>
      </c>
      <c r="G349" s="190" t="s">
        <v>147</v>
      </c>
      <c r="H349" s="191">
        <v>25.61</v>
      </c>
      <c r="I349" s="192"/>
      <c r="J349" s="193">
        <f>ROUND(I349*H349,2)</f>
        <v>0</v>
      </c>
      <c r="K349" s="194"/>
      <c r="L349" s="39"/>
      <c r="M349" s="195" t="s">
        <v>1</v>
      </c>
      <c r="N349" s="196" t="s">
        <v>41</v>
      </c>
      <c r="O349" s="71"/>
      <c r="P349" s="197">
        <f>O349*H349</f>
        <v>0</v>
      </c>
      <c r="Q349" s="197">
        <v>0</v>
      </c>
      <c r="R349" s="197">
        <f>Q349*H349</f>
        <v>0</v>
      </c>
      <c r="S349" s="197">
        <v>2.5000000000000001E-3</v>
      </c>
      <c r="T349" s="198">
        <f>S349*H349</f>
        <v>6.4024999999999999E-2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9" t="s">
        <v>216</v>
      </c>
      <c r="AT349" s="199" t="s">
        <v>144</v>
      </c>
      <c r="AU349" s="199" t="s">
        <v>86</v>
      </c>
      <c r="AY349" s="17" t="s">
        <v>141</v>
      </c>
      <c r="BE349" s="200">
        <f>IF(N349="základní",J349,0)</f>
        <v>0</v>
      </c>
      <c r="BF349" s="200">
        <f>IF(N349="snížená",J349,0)</f>
        <v>0</v>
      </c>
      <c r="BG349" s="200">
        <f>IF(N349="zákl. přenesená",J349,0)</f>
        <v>0</v>
      </c>
      <c r="BH349" s="200">
        <f>IF(N349="sníž. přenesená",J349,0)</f>
        <v>0</v>
      </c>
      <c r="BI349" s="200">
        <f>IF(N349="nulová",J349,0)</f>
        <v>0</v>
      </c>
      <c r="BJ349" s="17" t="s">
        <v>84</v>
      </c>
      <c r="BK349" s="200">
        <f>ROUND(I349*H349,2)</f>
        <v>0</v>
      </c>
      <c r="BL349" s="17" t="s">
        <v>216</v>
      </c>
      <c r="BM349" s="199" t="s">
        <v>1158</v>
      </c>
    </row>
    <row r="350" spans="1:65" s="13" customFormat="1">
      <c r="B350" s="201"/>
      <c r="C350" s="202"/>
      <c r="D350" s="203" t="s">
        <v>153</v>
      </c>
      <c r="E350" s="204" t="s">
        <v>1</v>
      </c>
      <c r="F350" s="205" t="s">
        <v>1047</v>
      </c>
      <c r="G350" s="202"/>
      <c r="H350" s="204" t="s">
        <v>1</v>
      </c>
      <c r="I350" s="206"/>
      <c r="J350" s="202"/>
      <c r="K350" s="202"/>
      <c r="L350" s="207"/>
      <c r="M350" s="208"/>
      <c r="N350" s="209"/>
      <c r="O350" s="209"/>
      <c r="P350" s="209"/>
      <c r="Q350" s="209"/>
      <c r="R350" s="209"/>
      <c r="S350" s="209"/>
      <c r="T350" s="210"/>
      <c r="AT350" s="211" t="s">
        <v>153</v>
      </c>
      <c r="AU350" s="211" t="s">
        <v>86</v>
      </c>
      <c r="AV350" s="13" t="s">
        <v>84</v>
      </c>
      <c r="AW350" s="13" t="s">
        <v>32</v>
      </c>
      <c r="AX350" s="13" t="s">
        <v>76</v>
      </c>
      <c r="AY350" s="211" t="s">
        <v>141</v>
      </c>
    </row>
    <row r="351" spans="1:65" s="14" customFormat="1">
      <c r="B351" s="212"/>
      <c r="C351" s="213"/>
      <c r="D351" s="203" t="s">
        <v>153</v>
      </c>
      <c r="E351" s="214" t="s">
        <v>1</v>
      </c>
      <c r="F351" s="215" t="s">
        <v>1048</v>
      </c>
      <c r="G351" s="213"/>
      <c r="H351" s="216">
        <v>14.65</v>
      </c>
      <c r="I351" s="217"/>
      <c r="J351" s="213"/>
      <c r="K351" s="213"/>
      <c r="L351" s="218"/>
      <c r="M351" s="219"/>
      <c r="N351" s="220"/>
      <c r="O351" s="220"/>
      <c r="P351" s="220"/>
      <c r="Q351" s="220"/>
      <c r="R351" s="220"/>
      <c r="S351" s="220"/>
      <c r="T351" s="221"/>
      <c r="AT351" s="222" t="s">
        <v>153</v>
      </c>
      <c r="AU351" s="222" t="s">
        <v>86</v>
      </c>
      <c r="AV351" s="14" t="s">
        <v>86</v>
      </c>
      <c r="AW351" s="14" t="s">
        <v>32</v>
      </c>
      <c r="AX351" s="14" t="s">
        <v>76</v>
      </c>
      <c r="AY351" s="222" t="s">
        <v>141</v>
      </c>
    </row>
    <row r="352" spans="1:65" s="13" customFormat="1">
      <c r="B352" s="201"/>
      <c r="C352" s="202"/>
      <c r="D352" s="203" t="s">
        <v>153</v>
      </c>
      <c r="E352" s="204" t="s">
        <v>1</v>
      </c>
      <c r="F352" s="205" t="s">
        <v>1049</v>
      </c>
      <c r="G352" s="202"/>
      <c r="H352" s="204" t="s">
        <v>1</v>
      </c>
      <c r="I352" s="206"/>
      <c r="J352" s="202"/>
      <c r="K352" s="202"/>
      <c r="L352" s="207"/>
      <c r="M352" s="208"/>
      <c r="N352" s="209"/>
      <c r="O352" s="209"/>
      <c r="P352" s="209"/>
      <c r="Q352" s="209"/>
      <c r="R352" s="209"/>
      <c r="S352" s="209"/>
      <c r="T352" s="210"/>
      <c r="AT352" s="211" t="s">
        <v>153</v>
      </c>
      <c r="AU352" s="211" t="s">
        <v>86</v>
      </c>
      <c r="AV352" s="13" t="s">
        <v>84</v>
      </c>
      <c r="AW352" s="13" t="s">
        <v>32</v>
      </c>
      <c r="AX352" s="13" t="s">
        <v>76</v>
      </c>
      <c r="AY352" s="211" t="s">
        <v>141</v>
      </c>
    </row>
    <row r="353" spans="1:65" s="14" customFormat="1">
      <c r="B353" s="212"/>
      <c r="C353" s="213"/>
      <c r="D353" s="203" t="s">
        <v>153</v>
      </c>
      <c r="E353" s="214" t="s">
        <v>1</v>
      </c>
      <c r="F353" s="215" t="s">
        <v>1159</v>
      </c>
      <c r="G353" s="213"/>
      <c r="H353" s="216">
        <v>10.96</v>
      </c>
      <c r="I353" s="217"/>
      <c r="J353" s="213"/>
      <c r="K353" s="213"/>
      <c r="L353" s="218"/>
      <c r="M353" s="219"/>
      <c r="N353" s="220"/>
      <c r="O353" s="220"/>
      <c r="P353" s="220"/>
      <c r="Q353" s="220"/>
      <c r="R353" s="220"/>
      <c r="S353" s="220"/>
      <c r="T353" s="221"/>
      <c r="AT353" s="222" t="s">
        <v>153</v>
      </c>
      <c r="AU353" s="222" t="s">
        <v>86</v>
      </c>
      <c r="AV353" s="14" t="s">
        <v>86</v>
      </c>
      <c r="AW353" s="14" t="s">
        <v>32</v>
      </c>
      <c r="AX353" s="14" t="s">
        <v>76</v>
      </c>
      <c r="AY353" s="222" t="s">
        <v>141</v>
      </c>
    </row>
    <row r="354" spans="1:65" s="15" customFormat="1">
      <c r="B354" s="223"/>
      <c r="C354" s="224"/>
      <c r="D354" s="203" t="s">
        <v>153</v>
      </c>
      <c r="E354" s="225" t="s">
        <v>1</v>
      </c>
      <c r="F354" s="226" t="s">
        <v>212</v>
      </c>
      <c r="G354" s="224"/>
      <c r="H354" s="227">
        <v>25.61</v>
      </c>
      <c r="I354" s="228"/>
      <c r="J354" s="224"/>
      <c r="K354" s="224"/>
      <c r="L354" s="229"/>
      <c r="M354" s="230"/>
      <c r="N354" s="231"/>
      <c r="O354" s="231"/>
      <c r="P354" s="231"/>
      <c r="Q354" s="231"/>
      <c r="R354" s="231"/>
      <c r="S354" s="231"/>
      <c r="T354" s="232"/>
      <c r="AT354" s="233" t="s">
        <v>153</v>
      </c>
      <c r="AU354" s="233" t="s">
        <v>86</v>
      </c>
      <c r="AV354" s="15" t="s">
        <v>148</v>
      </c>
      <c r="AW354" s="15" t="s">
        <v>32</v>
      </c>
      <c r="AX354" s="15" t="s">
        <v>84</v>
      </c>
      <c r="AY354" s="233" t="s">
        <v>141</v>
      </c>
    </row>
    <row r="355" spans="1:65" s="2" customFormat="1" ht="21.75" customHeight="1">
      <c r="A355" s="34"/>
      <c r="B355" s="35"/>
      <c r="C355" s="187" t="s">
        <v>760</v>
      </c>
      <c r="D355" s="187" t="s">
        <v>144</v>
      </c>
      <c r="E355" s="188" t="s">
        <v>684</v>
      </c>
      <c r="F355" s="189" t="s">
        <v>685</v>
      </c>
      <c r="G355" s="190" t="s">
        <v>185</v>
      </c>
      <c r="H355" s="191">
        <v>25.2</v>
      </c>
      <c r="I355" s="192"/>
      <c r="J355" s="193">
        <f>ROUND(I355*H355,2)</f>
        <v>0</v>
      </c>
      <c r="K355" s="194"/>
      <c r="L355" s="39"/>
      <c r="M355" s="195" t="s">
        <v>1</v>
      </c>
      <c r="N355" s="196" t="s">
        <v>41</v>
      </c>
      <c r="O355" s="71"/>
      <c r="P355" s="197">
        <f>O355*H355</f>
        <v>0</v>
      </c>
      <c r="Q355" s="197">
        <v>0</v>
      </c>
      <c r="R355" s="197">
        <f>Q355*H355</f>
        <v>0</v>
      </c>
      <c r="S355" s="197">
        <v>2.9999999999999997E-4</v>
      </c>
      <c r="T355" s="198">
        <f>S355*H355</f>
        <v>7.559999999999999E-3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9" t="s">
        <v>216</v>
      </c>
      <c r="AT355" s="199" t="s">
        <v>144</v>
      </c>
      <c r="AU355" s="199" t="s">
        <v>86</v>
      </c>
      <c r="AY355" s="17" t="s">
        <v>141</v>
      </c>
      <c r="BE355" s="200">
        <f>IF(N355="základní",J355,0)</f>
        <v>0</v>
      </c>
      <c r="BF355" s="200">
        <f>IF(N355="snížená",J355,0)</f>
        <v>0</v>
      </c>
      <c r="BG355" s="200">
        <f>IF(N355="zákl. přenesená",J355,0)</f>
        <v>0</v>
      </c>
      <c r="BH355" s="200">
        <f>IF(N355="sníž. přenesená",J355,0)</f>
        <v>0</v>
      </c>
      <c r="BI355" s="200">
        <f>IF(N355="nulová",J355,0)</f>
        <v>0</v>
      </c>
      <c r="BJ355" s="17" t="s">
        <v>84</v>
      </c>
      <c r="BK355" s="200">
        <f>ROUND(I355*H355,2)</f>
        <v>0</v>
      </c>
      <c r="BL355" s="17" t="s">
        <v>216</v>
      </c>
      <c r="BM355" s="199" t="s">
        <v>1160</v>
      </c>
    </row>
    <row r="356" spans="1:65" s="13" customFormat="1">
      <c r="B356" s="201"/>
      <c r="C356" s="202"/>
      <c r="D356" s="203" t="s">
        <v>153</v>
      </c>
      <c r="E356" s="204" t="s">
        <v>1</v>
      </c>
      <c r="F356" s="205" t="s">
        <v>1047</v>
      </c>
      <c r="G356" s="202"/>
      <c r="H356" s="204" t="s">
        <v>1</v>
      </c>
      <c r="I356" s="206"/>
      <c r="J356" s="202"/>
      <c r="K356" s="202"/>
      <c r="L356" s="207"/>
      <c r="M356" s="208"/>
      <c r="N356" s="209"/>
      <c r="O356" s="209"/>
      <c r="P356" s="209"/>
      <c r="Q356" s="209"/>
      <c r="R356" s="209"/>
      <c r="S356" s="209"/>
      <c r="T356" s="210"/>
      <c r="AT356" s="211" t="s">
        <v>153</v>
      </c>
      <c r="AU356" s="211" t="s">
        <v>86</v>
      </c>
      <c r="AV356" s="13" t="s">
        <v>84</v>
      </c>
      <c r="AW356" s="13" t="s">
        <v>32</v>
      </c>
      <c r="AX356" s="13" t="s">
        <v>76</v>
      </c>
      <c r="AY356" s="211" t="s">
        <v>141</v>
      </c>
    </row>
    <row r="357" spans="1:65" s="14" customFormat="1">
      <c r="B357" s="212"/>
      <c r="C357" s="213"/>
      <c r="D357" s="203" t="s">
        <v>153</v>
      </c>
      <c r="E357" s="214" t="s">
        <v>1</v>
      </c>
      <c r="F357" s="215" t="s">
        <v>1161</v>
      </c>
      <c r="G357" s="213"/>
      <c r="H357" s="216">
        <v>13.8</v>
      </c>
      <c r="I357" s="217"/>
      <c r="J357" s="213"/>
      <c r="K357" s="213"/>
      <c r="L357" s="218"/>
      <c r="M357" s="219"/>
      <c r="N357" s="220"/>
      <c r="O357" s="220"/>
      <c r="P357" s="220"/>
      <c r="Q357" s="220"/>
      <c r="R357" s="220"/>
      <c r="S357" s="220"/>
      <c r="T357" s="221"/>
      <c r="AT357" s="222" t="s">
        <v>153</v>
      </c>
      <c r="AU357" s="222" t="s">
        <v>86</v>
      </c>
      <c r="AV357" s="14" t="s">
        <v>86</v>
      </c>
      <c r="AW357" s="14" t="s">
        <v>32</v>
      </c>
      <c r="AX357" s="14" t="s">
        <v>76</v>
      </c>
      <c r="AY357" s="222" t="s">
        <v>141</v>
      </c>
    </row>
    <row r="358" spans="1:65" s="13" customFormat="1">
      <c r="B358" s="201"/>
      <c r="C358" s="202"/>
      <c r="D358" s="203" t="s">
        <v>153</v>
      </c>
      <c r="E358" s="204" t="s">
        <v>1</v>
      </c>
      <c r="F358" s="205" t="s">
        <v>1049</v>
      </c>
      <c r="G358" s="202"/>
      <c r="H358" s="204" t="s">
        <v>1</v>
      </c>
      <c r="I358" s="206"/>
      <c r="J358" s="202"/>
      <c r="K358" s="202"/>
      <c r="L358" s="207"/>
      <c r="M358" s="208"/>
      <c r="N358" s="209"/>
      <c r="O358" s="209"/>
      <c r="P358" s="209"/>
      <c r="Q358" s="209"/>
      <c r="R358" s="209"/>
      <c r="S358" s="209"/>
      <c r="T358" s="210"/>
      <c r="AT358" s="211" t="s">
        <v>153</v>
      </c>
      <c r="AU358" s="211" t="s">
        <v>86</v>
      </c>
      <c r="AV358" s="13" t="s">
        <v>84</v>
      </c>
      <c r="AW358" s="13" t="s">
        <v>32</v>
      </c>
      <c r="AX358" s="13" t="s">
        <v>76</v>
      </c>
      <c r="AY358" s="211" t="s">
        <v>141</v>
      </c>
    </row>
    <row r="359" spans="1:65" s="14" customFormat="1">
      <c r="B359" s="212"/>
      <c r="C359" s="213"/>
      <c r="D359" s="203" t="s">
        <v>153</v>
      </c>
      <c r="E359" s="214" t="s">
        <v>1</v>
      </c>
      <c r="F359" s="215" t="s">
        <v>1162</v>
      </c>
      <c r="G359" s="213"/>
      <c r="H359" s="216">
        <v>11.4</v>
      </c>
      <c r="I359" s="217"/>
      <c r="J359" s="213"/>
      <c r="K359" s="213"/>
      <c r="L359" s="218"/>
      <c r="M359" s="219"/>
      <c r="N359" s="220"/>
      <c r="O359" s="220"/>
      <c r="P359" s="220"/>
      <c r="Q359" s="220"/>
      <c r="R359" s="220"/>
      <c r="S359" s="220"/>
      <c r="T359" s="221"/>
      <c r="AT359" s="222" t="s">
        <v>153</v>
      </c>
      <c r="AU359" s="222" t="s">
        <v>86</v>
      </c>
      <c r="AV359" s="14" t="s">
        <v>86</v>
      </c>
      <c r="AW359" s="14" t="s">
        <v>32</v>
      </c>
      <c r="AX359" s="14" t="s">
        <v>76</v>
      </c>
      <c r="AY359" s="222" t="s">
        <v>141</v>
      </c>
    </row>
    <row r="360" spans="1:65" s="15" customFormat="1">
      <c r="B360" s="223"/>
      <c r="C360" s="224"/>
      <c r="D360" s="203" t="s">
        <v>153</v>
      </c>
      <c r="E360" s="225" t="s">
        <v>1</v>
      </c>
      <c r="F360" s="226" t="s">
        <v>212</v>
      </c>
      <c r="G360" s="224"/>
      <c r="H360" s="227">
        <v>25.2</v>
      </c>
      <c r="I360" s="228"/>
      <c r="J360" s="224"/>
      <c r="K360" s="224"/>
      <c r="L360" s="229"/>
      <c r="M360" s="230"/>
      <c r="N360" s="231"/>
      <c r="O360" s="231"/>
      <c r="P360" s="231"/>
      <c r="Q360" s="231"/>
      <c r="R360" s="231"/>
      <c r="S360" s="231"/>
      <c r="T360" s="232"/>
      <c r="AT360" s="233" t="s">
        <v>153</v>
      </c>
      <c r="AU360" s="233" t="s">
        <v>86</v>
      </c>
      <c r="AV360" s="15" t="s">
        <v>148</v>
      </c>
      <c r="AW360" s="15" t="s">
        <v>32</v>
      </c>
      <c r="AX360" s="15" t="s">
        <v>84</v>
      </c>
      <c r="AY360" s="233" t="s">
        <v>141</v>
      </c>
    </row>
    <row r="361" spans="1:65" s="2" customFormat="1" ht="16.5" customHeight="1">
      <c r="A361" s="34"/>
      <c r="B361" s="35"/>
      <c r="C361" s="187" t="s">
        <v>767</v>
      </c>
      <c r="D361" s="187" t="s">
        <v>144</v>
      </c>
      <c r="E361" s="188" t="s">
        <v>690</v>
      </c>
      <c r="F361" s="189" t="s">
        <v>691</v>
      </c>
      <c r="G361" s="190" t="s">
        <v>147</v>
      </c>
      <c r="H361" s="191">
        <v>25.61</v>
      </c>
      <c r="I361" s="192"/>
      <c r="J361" s="193">
        <f>ROUND(I361*H361,2)</f>
        <v>0</v>
      </c>
      <c r="K361" s="194"/>
      <c r="L361" s="39"/>
      <c r="M361" s="195" t="s">
        <v>1</v>
      </c>
      <c r="N361" s="196" t="s">
        <v>41</v>
      </c>
      <c r="O361" s="71"/>
      <c r="P361" s="197">
        <f>O361*H361</f>
        <v>0</v>
      </c>
      <c r="Q361" s="197">
        <v>0</v>
      </c>
      <c r="R361" s="197">
        <f>Q361*H361</f>
        <v>0</v>
      </c>
      <c r="S361" s="197">
        <v>0</v>
      </c>
      <c r="T361" s="198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9" t="s">
        <v>216</v>
      </c>
      <c r="AT361" s="199" t="s">
        <v>144</v>
      </c>
      <c r="AU361" s="199" t="s">
        <v>86</v>
      </c>
      <c r="AY361" s="17" t="s">
        <v>141</v>
      </c>
      <c r="BE361" s="200">
        <f>IF(N361="základní",J361,0)</f>
        <v>0</v>
      </c>
      <c r="BF361" s="200">
        <f>IF(N361="snížená",J361,0)</f>
        <v>0</v>
      </c>
      <c r="BG361" s="200">
        <f>IF(N361="zákl. přenesená",J361,0)</f>
        <v>0</v>
      </c>
      <c r="BH361" s="200">
        <f>IF(N361="sníž. přenesená",J361,0)</f>
        <v>0</v>
      </c>
      <c r="BI361" s="200">
        <f>IF(N361="nulová",J361,0)</f>
        <v>0</v>
      </c>
      <c r="BJ361" s="17" t="s">
        <v>84</v>
      </c>
      <c r="BK361" s="200">
        <f>ROUND(I361*H361,2)</f>
        <v>0</v>
      </c>
      <c r="BL361" s="17" t="s">
        <v>216</v>
      </c>
      <c r="BM361" s="199" t="s">
        <v>1163</v>
      </c>
    </row>
    <row r="362" spans="1:65" s="13" customFormat="1">
      <c r="B362" s="201"/>
      <c r="C362" s="202"/>
      <c r="D362" s="203" t="s">
        <v>153</v>
      </c>
      <c r="E362" s="204" t="s">
        <v>1</v>
      </c>
      <c r="F362" s="205" t="s">
        <v>1047</v>
      </c>
      <c r="G362" s="202"/>
      <c r="H362" s="204" t="s">
        <v>1</v>
      </c>
      <c r="I362" s="206"/>
      <c r="J362" s="202"/>
      <c r="K362" s="202"/>
      <c r="L362" s="207"/>
      <c r="M362" s="208"/>
      <c r="N362" s="209"/>
      <c r="O362" s="209"/>
      <c r="P362" s="209"/>
      <c r="Q362" s="209"/>
      <c r="R362" s="209"/>
      <c r="S362" s="209"/>
      <c r="T362" s="210"/>
      <c r="AT362" s="211" t="s">
        <v>153</v>
      </c>
      <c r="AU362" s="211" t="s">
        <v>86</v>
      </c>
      <c r="AV362" s="13" t="s">
        <v>84</v>
      </c>
      <c r="AW362" s="13" t="s">
        <v>32</v>
      </c>
      <c r="AX362" s="13" t="s">
        <v>76</v>
      </c>
      <c r="AY362" s="211" t="s">
        <v>141</v>
      </c>
    </row>
    <row r="363" spans="1:65" s="14" customFormat="1">
      <c r="B363" s="212"/>
      <c r="C363" s="213"/>
      <c r="D363" s="203" t="s">
        <v>153</v>
      </c>
      <c r="E363" s="214" t="s">
        <v>1</v>
      </c>
      <c r="F363" s="215" t="s">
        <v>1048</v>
      </c>
      <c r="G363" s="213"/>
      <c r="H363" s="216">
        <v>14.65</v>
      </c>
      <c r="I363" s="217"/>
      <c r="J363" s="213"/>
      <c r="K363" s="213"/>
      <c r="L363" s="218"/>
      <c r="M363" s="219"/>
      <c r="N363" s="220"/>
      <c r="O363" s="220"/>
      <c r="P363" s="220"/>
      <c r="Q363" s="220"/>
      <c r="R363" s="220"/>
      <c r="S363" s="220"/>
      <c r="T363" s="221"/>
      <c r="AT363" s="222" t="s">
        <v>153</v>
      </c>
      <c r="AU363" s="222" t="s">
        <v>86</v>
      </c>
      <c r="AV363" s="14" t="s">
        <v>86</v>
      </c>
      <c r="AW363" s="14" t="s">
        <v>32</v>
      </c>
      <c r="AX363" s="14" t="s">
        <v>76</v>
      </c>
      <c r="AY363" s="222" t="s">
        <v>141</v>
      </c>
    </row>
    <row r="364" spans="1:65" s="13" customFormat="1">
      <c r="B364" s="201"/>
      <c r="C364" s="202"/>
      <c r="D364" s="203" t="s">
        <v>153</v>
      </c>
      <c r="E364" s="204" t="s">
        <v>1</v>
      </c>
      <c r="F364" s="205" t="s">
        <v>1049</v>
      </c>
      <c r="G364" s="202"/>
      <c r="H364" s="204" t="s">
        <v>1</v>
      </c>
      <c r="I364" s="206"/>
      <c r="J364" s="202"/>
      <c r="K364" s="202"/>
      <c r="L364" s="207"/>
      <c r="M364" s="208"/>
      <c r="N364" s="209"/>
      <c r="O364" s="209"/>
      <c r="P364" s="209"/>
      <c r="Q364" s="209"/>
      <c r="R364" s="209"/>
      <c r="S364" s="209"/>
      <c r="T364" s="210"/>
      <c r="AT364" s="211" t="s">
        <v>153</v>
      </c>
      <c r="AU364" s="211" t="s">
        <v>86</v>
      </c>
      <c r="AV364" s="13" t="s">
        <v>84</v>
      </c>
      <c r="AW364" s="13" t="s">
        <v>32</v>
      </c>
      <c r="AX364" s="13" t="s">
        <v>76</v>
      </c>
      <c r="AY364" s="211" t="s">
        <v>141</v>
      </c>
    </row>
    <row r="365" spans="1:65" s="14" customFormat="1">
      <c r="B365" s="212"/>
      <c r="C365" s="213"/>
      <c r="D365" s="203" t="s">
        <v>153</v>
      </c>
      <c r="E365" s="214" t="s">
        <v>1</v>
      </c>
      <c r="F365" s="215" t="s">
        <v>1159</v>
      </c>
      <c r="G365" s="213"/>
      <c r="H365" s="216">
        <v>10.96</v>
      </c>
      <c r="I365" s="217"/>
      <c r="J365" s="213"/>
      <c r="K365" s="213"/>
      <c r="L365" s="218"/>
      <c r="M365" s="219"/>
      <c r="N365" s="220"/>
      <c r="O365" s="220"/>
      <c r="P365" s="220"/>
      <c r="Q365" s="220"/>
      <c r="R365" s="220"/>
      <c r="S365" s="220"/>
      <c r="T365" s="221"/>
      <c r="AT365" s="222" t="s">
        <v>153</v>
      </c>
      <c r="AU365" s="222" t="s">
        <v>86</v>
      </c>
      <c r="AV365" s="14" t="s">
        <v>86</v>
      </c>
      <c r="AW365" s="14" t="s">
        <v>32</v>
      </c>
      <c r="AX365" s="14" t="s">
        <v>76</v>
      </c>
      <c r="AY365" s="222" t="s">
        <v>141</v>
      </c>
    </row>
    <row r="366" spans="1:65" s="15" customFormat="1">
      <c r="B366" s="223"/>
      <c r="C366" s="224"/>
      <c r="D366" s="203" t="s">
        <v>153</v>
      </c>
      <c r="E366" s="225" t="s">
        <v>1</v>
      </c>
      <c r="F366" s="226" t="s">
        <v>212</v>
      </c>
      <c r="G366" s="224"/>
      <c r="H366" s="227">
        <v>25.61</v>
      </c>
      <c r="I366" s="228"/>
      <c r="J366" s="224"/>
      <c r="K366" s="224"/>
      <c r="L366" s="229"/>
      <c r="M366" s="230"/>
      <c r="N366" s="231"/>
      <c r="O366" s="231"/>
      <c r="P366" s="231"/>
      <c r="Q366" s="231"/>
      <c r="R366" s="231"/>
      <c r="S366" s="231"/>
      <c r="T366" s="232"/>
      <c r="AT366" s="233" t="s">
        <v>153</v>
      </c>
      <c r="AU366" s="233" t="s">
        <v>86</v>
      </c>
      <c r="AV366" s="15" t="s">
        <v>148</v>
      </c>
      <c r="AW366" s="15" t="s">
        <v>32</v>
      </c>
      <c r="AX366" s="15" t="s">
        <v>84</v>
      </c>
      <c r="AY366" s="233" t="s">
        <v>141</v>
      </c>
    </row>
    <row r="367" spans="1:65" s="2" customFormat="1" ht="16.5" customHeight="1">
      <c r="A367" s="34"/>
      <c r="B367" s="35"/>
      <c r="C367" s="187" t="s">
        <v>769</v>
      </c>
      <c r="D367" s="187" t="s">
        <v>144</v>
      </c>
      <c r="E367" s="188" t="s">
        <v>694</v>
      </c>
      <c r="F367" s="189" t="s">
        <v>695</v>
      </c>
      <c r="G367" s="190" t="s">
        <v>147</v>
      </c>
      <c r="H367" s="191">
        <v>25.61</v>
      </c>
      <c r="I367" s="192"/>
      <c r="J367" s="193">
        <f>ROUND(I367*H367,2)</f>
        <v>0</v>
      </c>
      <c r="K367" s="194"/>
      <c r="L367" s="39"/>
      <c r="M367" s="195" t="s">
        <v>1</v>
      </c>
      <c r="N367" s="196" t="s">
        <v>41</v>
      </c>
      <c r="O367" s="71"/>
      <c r="P367" s="197">
        <f>O367*H367</f>
        <v>0</v>
      </c>
      <c r="Q367" s="197">
        <v>0</v>
      </c>
      <c r="R367" s="197">
        <f>Q367*H367</f>
        <v>0</v>
      </c>
      <c r="S367" s="197">
        <v>0</v>
      </c>
      <c r="T367" s="198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9" t="s">
        <v>216</v>
      </c>
      <c r="AT367" s="199" t="s">
        <v>144</v>
      </c>
      <c r="AU367" s="199" t="s">
        <v>86</v>
      </c>
      <c r="AY367" s="17" t="s">
        <v>141</v>
      </c>
      <c r="BE367" s="200">
        <f>IF(N367="základní",J367,0)</f>
        <v>0</v>
      </c>
      <c r="BF367" s="200">
        <f>IF(N367="snížená",J367,0)</f>
        <v>0</v>
      </c>
      <c r="BG367" s="200">
        <f>IF(N367="zákl. přenesená",J367,0)</f>
        <v>0</v>
      </c>
      <c r="BH367" s="200">
        <f>IF(N367="sníž. přenesená",J367,0)</f>
        <v>0</v>
      </c>
      <c r="BI367" s="200">
        <f>IF(N367="nulová",J367,0)</f>
        <v>0</v>
      </c>
      <c r="BJ367" s="17" t="s">
        <v>84</v>
      </c>
      <c r="BK367" s="200">
        <f>ROUND(I367*H367,2)</f>
        <v>0</v>
      </c>
      <c r="BL367" s="17" t="s">
        <v>216</v>
      </c>
      <c r="BM367" s="199" t="s">
        <v>1164</v>
      </c>
    </row>
    <row r="368" spans="1:65" s="2" customFormat="1" ht="24.2" customHeight="1">
      <c r="A368" s="34"/>
      <c r="B368" s="35"/>
      <c r="C368" s="187" t="s">
        <v>771</v>
      </c>
      <c r="D368" s="187" t="s">
        <v>144</v>
      </c>
      <c r="E368" s="188" t="s">
        <v>698</v>
      </c>
      <c r="F368" s="189" t="s">
        <v>699</v>
      </c>
      <c r="G368" s="190" t="s">
        <v>147</v>
      </c>
      <c r="H368" s="191">
        <v>25.61</v>
      </c>
      <c r="I368" s="192"/>
      <c r="J368" s="193">
        <f>ROUND(I368*H368,2)</f>
        <v>0</v>
      </c>
      <c r="K368" s="194"/>
      <c r="L368" s="39"/>
      <c r="M368" s="195" t="s">
        <v>1</v>
      </c>
      <c r="N368" s="196" t="s">
        <v>41</v>
      </c>
      <c r="O368" s="71"/>
      <c r="P368" s="197">
        <f>O368*H368</f>
        <v>0</v>
      </c>
      <c r="Q368" s="197">
        <v>3.0000000000000001E-5</v>
      </c>
      <c r="R368" s="197">
        <f>Q368*H368</f>
        <v>7.6829999999999997E-4</v>
      </c>
      <c r="S368" s="197">
        <v>0</v>
      </c>
      <c r="T368" s="198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99" t="s">
        <v>216</v>
      </c>
      <c r="AT368" s="199" t="s">
        <v>144</v>
      </c>
      <c r="AU368" s="199" t="s">
        <v>86</v>
      </c>
      <c r="AY368" s="17" t="s">
        <v>141</v>
      </c>
      <c r="BE368" s="200">
        <f>IF(N368="základní",J368,0)</f>
        <v>0</v>
      </c>
      <c r="BF368" s="200">
        <f>IF(N368="snížená",J368,0)</f>
        <v>0</v>
      </c>
      <c r="BG368" s="200">
        <f>IF(N368="zákl. přenesená",J368,0)</f>
        <v>0</v>
      </c>
      <c r="BH368" s="200">
        <f>IF(N368="sníž. přenesená",J368,0)</f>
        <v>0</v>
      </c>
      <c r="BI368" s="200">
        <f>IF(N368="nulová",J368,0)</f>
        <v>0</v>
      </c>
      <c r="BJ368" s="17" t="s">
        <v>84</v>
      </c>
      <c r="BK368" s="200">
        <f>ROUND(I368*H368,2)</f>
        <v>0</v>
      </c>
      <c r="BL368" s="17" t="s">
        <v>216</v>
      </c>
      <c r="BM368" s="199" t="s">
        <v>1165</v>
      </c>
    </row>
    <row r="369" spans="1:65" s="2" customFormat="1" ht="24.2" customHeight="1">
      <c r="A369" s="34"/>
      <c r="B369" s="35"/>
      <c r="C369" s="187" t="s">
        <v>773</v>
      </c>
      <c r="D369" s="187" t="s">
        <v>144</v>
      </c>
      <c r="E369" s="188" t="s">
        <v>702</v>
      </c>
      <c r="F369" s="189" t="s">
        <v>703</v>
      </c>
      <c r="G369" s="190" t="s">
        <v>147</v>
      </c>
      <c r="H369" s="191">
        <v>25.61</v>
      </c>
      <c r="I369" s="192"/>
      <c r="J369" s="193">
        <f>ROUND(I369*H369,2)</f>
        <v>0</v>
      </c>
      <c r="K369" s="194"/>
      <c r="L369" s="39"/>
      <c r="M369" s="195" t="s">
        <v>1</v>
      </c>
      <c r="N369" s="196" t="s">
        <v>41</v>
      </c>
      <c r="O369" s="71"/>
      <c r="P369" s="197">
        <f>O369*H369</f>
        <v>0</v>
      </c>
      <c r="Q369" s="197">
        <v>1.2E-2</v>
      </c>
      <c r="R369" s="197">
        <f>Q369*H369</f>
        <v>0.30731999999999998</v>
      </c>
      <c r="S369" s="197">
        <v>0</v>
      </c>
      <c r="T369" s="198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9" t="s">
        <v>216</v>
      </c>
      <c r="AT369" s="199" t="s">
        <v>144</v>
      </c>
      <c r="AU369" s="199" t="s">
        <v>86</v>
      </c>
      <c r="AY369" s="17" t="s">
        <v>141</v>
      </c>
      <c r="BE369" s="200">
        <f>IF(N369="základní",J369,0)</f>
        <v>0</v>
      </c>
      <c r="BF369" s="200">
        <f>IF(N369="snížená",J369,0)</f>
        <v>0</v>
      </c>
      <c r="BG369" s="200">
        <f>IF(N369="zákl. přenesená",J369,0)</f>
        <v>0</v>
      </c>
      <c r="BH369" s="200">
        <f>IF(N369="sníž. přenesená",J369,0)</f>
        <v>0</v>
      </c>
      <c r="BI369" s="200">
        <f>IF(N369="nulová",J369,0)</f>
        <v>0</v>
      </c>
      <c r="BJ369" s="17" t="s">
        <v>84</v>
      </c>
      <c r="BK369" s="200">
        <f>ROUND(I369*H369,2)</f>
        <v>0</v>
      </c>
      <c r="BL369" s="17" t="s">
        <v>216</v>
      </c>
      <c r="BM369" s="199" t="s">
        <v>1166</v>
      </c>
    </row>
    <row r="370" spans="1:65" s="2" customFormat="1" ht="16.5" customHeight="1">
      <c r="A370" s="34"/>
      <c r="B370" s="35"/>
      <c r="C370" s="187" t="s">
        <v>779</v>
      </c>
      <c r="D370" s="187" t="s">
        <v>144</v>
      </c>
      <c r="E370" s="188" t="s">
        <v>706</v>
      </c>
      <c r="F370" s="189" t="s">
        <v>707</v>
      </c>
      <c r="G370" s="190" t="s">
        <v>147</v>
      </c>
      <c r="H370" s="191">
        <v>25.61</v>
      </c>
      <c r="I370" s="192"/>
      <c r="J370" s="193">
        <f>ROUND(I370*H370,2)</f>
        <v>0</v>
      </c>
      <c r="K370" s="194"/>
      <c r="L370" s="39"/>
      <c r="M370" s="195" t="s">
        <v>1</v>
      </c>
      <c r="N370" s="196" t="s">
        <v>41</v>
      </c>
      <c r="O370" s="71"/>
      <c r="P370" s="197">
        <f>O370*H370</f>
        <v>0</v>
      </c>
      <c r="Q370" s="197">
        <v>2.9999999999999997E-4</v>
      </c>
      <c r="R370" s="197">
        <f>Q370*H370</f>
        <v>7.6829999999999989E-3</v>
      </c>
      <c r="S370" s="197">
        <v>0</v>
      </c>
      <c r="T370" s="198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9" t="s">
        <v>216</v>
      </c>
      <c r="AT370" s="199" t="s">
        <v>144</v>
      </c>
      <c r="AU370" s="199" t="s">
        <v>86</v>
      </c>
      <c r="AY370" s="17" t="s">
        <v>141</v>
      </c>
      <c r="BE370" s="200">
        <f>IF(N370="základní",J370,0)</f>
        <v>0</v>
      </c>
      <c r="BF370" s="200">
        <f>IF(N370="snížená",J370,0)</f>
        <v>0</v>
      </c>
      <c r="BG370" s="200">
        <f>IF(N370="zákl. přenesená",J370,0)</f>
        <v>0</v>
      </c>
      <c r="BH370" s="200">
        <f>IF(N370="sníž. přenesená",J370,0)</f>
        <v>0</v>
      </c>
      <c r="BI370" s="200">
        <f>IF(N370="nulová",J370,0)</f>
        <v>0</v>
      </c>
      <c r="BJ370" s="17" t="s">
        <v>84</v>
      </c>
      <c r="BK370" s="200">
        <f>ROUND(I370*H370,2)</f>
        <v>0</v>
      </c>
      <c r="BL370" s="17" t="s">
        <v>216</v>
      </c>
      <c r="BM370" s="199" t="s">
        <v>1167</v>
      </c>
    </row>
    <row r="371" spans="1:65" s="13" customFormat="1">
      <c r="B371" s="201"/>
      <c r="C371" s="202"/>
      <c r="D371" s="203" t="s">
        <v>153</v>
      </c>
      <c r="E371" s="204" t="s">
        <v>1</v>
      </c>
      <c r="F371" s="205" t="s">
        <v>1047</v>
      </c>
      <c r="G371" s="202"/>
      <c r="H371" s="204" t="s">
        <v>1</v>
      </c>
      <c r="I371" s="206"/>
      <c r="J371" s="202"/>
      <c r="K371" s="202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153</v>
      </c>
      <c r="AU371" s="211" t="s">
        <v>86</v>
      </c>
      <c r="AV371" s="13" t="s">
        <v>84</v>
      </c>
      <c r="AW371" s="13" t="s">
        <v>32</v>
      </c>
      <c r="AX371" s="13" t="s">
        <v>76</v>
      </c>
      <c r="AY371" s="211" t="s">
        <v>141</v>
      </c>
    </row>
    <row r="372" spans="1:65" s="14" customFormat="1">
      <c r="B372" s="212"/>
      <c r="C372" s="213"/>
      <c r="D372" s="203" t="s">
        <v>153</v>
      </c>
      <c r="E372" s="214" t="s">
        <v>1</v>
      </c>
      <c r="F372" s="215" t="s">
        <v>1048</v>
      </c>
      <c r="G372" s="213"/>
      <c r="H372" s="216">
        <v>14.65</v>
      </c>
      <c r="I372" s="217"/>
      <c r="J372" s="213"/>
      <c r="K372" s="213"/>
      <c r="L372" s="218"/>
      <c r="M372" s="219"/>
      <c r="N372" s="220"/>
      <c r="O372" s="220"/>
      <c r="P372" s="220"/>
      <c r="Q372" s="220"/>
      <c r="R372" s="220"/>
      <c r="S372" s="220"/>
      <c r="T372" s="221"/>
      <c r="AT372" s="222" t="s">
        <v>153</v>
      </c>
      <c r="AU372" s="222" t="s">
        <v>86</v>
      </c>
      <c r="AV372" s="14" t="s">
        <v>86</v>
      </c>
      <c r="AW372" s="14" t="s">
        <v>32</v>
      </c>
      <c r="AX372" s="14" t="s">
        <v>76</v>
      </c>
      <c r="AY372" s="222" t="s">
        <v>141</v>
      </c>
    </row>
    <row r="373" spans="1:65" s="13" customFormat="1">
      <c r="B373" s="201"/>
      <c r="C373" s="202"/>
      <c r="D373" s="203" t="s">
        <v>153</v>
      </c>
      <c r="E373" s="204" t="s">
        <v>1</v>
      </c>
      <c r="F373" s="205" t="s">
        <v>1049</v>
      </c>
      <c r="G373" s="202"/>
      <c r="H373" s="204" t="s">
        <v>1</v>
      </c>
      <c r="I373" s="206"/>
      <c r="J373" s="202"/>
      <c r="K373" s="202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153</v>
      </c>
      <c r="AU373" s="211" t="s">
        <v>86</v>
      </c>
      <c r="AV373" s="13" t="s">
        <v>84</v>
      </c>
      <c r="AW373" s="13" t="s">
        <v>32</v>
      </c>
      <c r="AX373" s="13" t="s">
        <v>76</v>
      </c>
      <c r="AY373" s="211" t="s">
        <v>141</v>
      </c>
    </row>
    <row r="374" spans="1:65" s="14" customFormat="1">
      <c r="B374" s="212"/>
      <c r="C374" s="213"/>
      <c r="D374" s="203" t="s">
        <v>153</v>
      </c>
      <c r="E374" s="214" t="s">
        <v>1</v>
      </c>
      <c r="F374" s="215" t="s">
        <v>1159</v>
      </c>
      <c r="G374" s="213"/>
      <c r="H374" s="216">
        <v>10.96</v>
      </c>
      <c r="I374" s="217"/>
      <c r="J374" s="213"/>
      <c r="K374" s="213"/>
      <c r="L374" s="218"/>
      <c r="M374" s="219"/>
      <c r="N374" s="220"/>
      <c r="O374" s="220"/>
      <c r="P374" s="220"/>
      <c r="Q374" s="220"/>
      <c r="R374" s="220"/>
      <c r="S374" s="220"/>
      <c r="T374" s="221"/>
      <c r="AT374" s="222" t="s">
        <v>153</v>
      </c>
      <c r="AU374" s="222" t="s">
        <v>86</v>
      </c>
      <c r="AV374" s="14" t="s">
        <v>86</v>
      </c>
      <c r="AW374" s="14" t="s">
        <v>32</v>
      </c>
      <c r="AX374" s="14" t="s">
        <v>76</v>
      </c>
      <c r="AY374" s="222" t="s">
        <v>141</v>
      </c>
    </row>
    <row r="375" spans="1:65" s="15" customFormat="1">
      <c r="B375" s="223"/>
      <c r="C375" s="224"/>
      <c r="D375" s="203" t="s">
        <v>153</v>
      </c>
      <c r="E375" s="225" t="s">
        <v>1</v>
      </c>
      <c r="F375" s="226" t="s">
        <v>212</v>
      </c>
      <c r="G375" s="224"/>
      <c r="H375" s="227">
        <v>25.61</v>
      </c>
      <c r="I375" s="228"/>
      <c r="J375" s="224"/>
      <c r="K375" s="224"/>
      <c r="L375" s="229"/>
      <c r="M375" s="230"/>
      <c r="N375" s="231"/>
      <c r="O375" s="231"/>
      <c r="P375" s="231"/>
      <c r="Q375" s="231"/>
      <c r="R375" s="231"/>
      <c r="S375" s="231"/>
      <c r="T375" s="232"/>
      <c r="AT375" s="233" t="s">
        <v>153</v>
      </c>
      <c r="AU375" s="233" t="s">
        <v>86</v>
      </c>
      <c r="AV375" s="15" t="s">
        <v>148</v>
      </c>
      <c r="AW375" s="15" t="s">
        <v>32</v>
      </c>
      <c r="AX375" s="15" t="s">
        <v>84</v>
      </c>
      <c r="AY375" s="233" t="s">
        <v>141</v>
      </c>
    </row>
    <row r="376" spans="1:65" s="2" customFormat="1" ht="37.9" customHeight="1">
      <c r="A376" s="34"/>
      <c r="B376" s="35"/>
      <c r="C376" s="234" t="s">
        <v>1168</v>
      </c>
      <c r="D376" s="234" t="s">
        <v>430</v>
      </c>
      <c r="E376" s="235" t="s">
        <v>710</v>
      </c>
      <c r="F376" s="236" t="s">
        <v>711</v>
      </c>
      <c r="G376" s="237" t="s">
        <v>147</v>
      </c>
      <c r="H376" s="238">
        <v>28.170999999999999</v>
      </c>
      <c r="I376" s="239"/>
      <c r="J376" s="240">
        <f>ROUND(I376*H376,2)</f>
        <v>0</v>
      </c>
      <c r="K376" s="241"/>
      <c r="L376" s="242"/>
      <c r="M376" s="243" t="s">
        <v>1</v>
      </c>
      <c r="N376" s="244" t="s">
        <v>41</v>
      </c>
      <c r="O376" s="71"/>
      <c r="P376" s="197">
        <f>O376*H376</f>
        <v>0</v>
      </c>
      <c r="Q376" s="197">
        <v>2.8700000000000002E-3</v>
      </c>
      <c r="R376" s="197">
        <f>Q376*H376</f>
        <v>8.0850770000000002E-2</v>
      </c>
      <c r="S376" s="197">
        <v>0</v>
      </c>
      <c r="T376" s="198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99" t="s">
        <v>294</v>
      </c>
      <c r="AT376" s="199" t="s">
        <v>430</v>
      </c>
      <c r="AU376" s="199" t="s">
        <v>86</v>
      </c>
      <c r="AY376" s="17" t="s">
        <v>141</v>
      </c>
      <c r="BE376" s="200">
        <f>IF(N376="základní",J376,0)</f>
        <v>0</v>
      </c>
      <c r="BF376" s="200">
        <f>IF(N376="snížená",J376,0)</f>
        <v>0</v>
      </c>
      <c r="BG376" s="200">
        <f>IF(N376="zákl. přenesená",J376,0)</f>
        <v>0</v>
      </c>
      <c r="BH376" s="200">
        <f>IF(N376="sníž. přenesená",J376,0)</f>
        <v>0</v>
      </c>
      <c r="BI376" s="200">
        <f>IF(N376="nulová",J376,0)</f>
        <v>0</v>
      </c>
      <c r="BJ376" s="17" t="s">
        <v>84</v>
      </c>
      <c r="BK376" s="200">
        <f>ROUND(I376*H376,2)</f>
        <v>0</v>
      </c>
      <c r="BL376" s="17" t="s">
        <v>216</v>
      </c>
      <c r="BM376" s="199" t="s">
        <v>1169</v>
      </c>
    </row>
    <row r="377" spans="1:65" s="14" customFormat="1">
      <c r="B377" s="212"/>
      <c r="C377" s="213"/>
      <c r="D377" s="203" t="s">
        <v>153</v>
      </c>
      <c r="E377" s="213"/>
      <c r="F377" s="215" t="s">
        <v>1170</v>
      </c>
      <c r="G377" s="213"/>
      <c r="H377" s="216">
        <v>28.170999999999999</v>
      </c>
      <c r="I377" s="217"/>
      <c r="J377" s="213"/>
      <c r="K377" s="213"/>
      <c r="L377" s="218"/>
      <c r="M377" s="219"/>
      <c r="N377" s="220"/>
      <c r="O377" s="220"/>
      <c r="P377" s="220"/>
      <c r="Q377" s="220"/>
      <c r="R377" s="220"/>
      <c r="S377" s="220"/>
      <c r="T377" s="221"/>
      <c r="AT377" s="222" t="s">
        <v>153</v>
      </c>
      <c r="AU377" s="222" t="s">
        <v>86</v>
      </c>
      <c r="AV377" s="14" t="s">
        <v>86</v>
      </c>
      <c r="AW377" s="14" t="s">
        <v>4</v>
      </c>
      <c r="AX377" s="14" t="s">
        <v>84</v>
      </c>
      <c r="AY377" s="222" t="s">
        <v>141</v>
      </c>
    </row>
    <row r="378" spans="1:65" s="2" customFormat="1" ht="16.5" customHeight="1">
      <c r="A378" s="34"/>
      <c r="B378" s="35"/>
      <c r="C378" s="187" t="s">
        <v>1171</v>
      </c>
      <c r="D378" s="187" t="s">
        <v>144</v>
      </c>
      <c r="E378" s="188" t="s">
        <v>715</v>
      </c>
      <c r="F378" s="189" t="s">
        <v>716</v>
      </c>
      <c r="G378" s="190" t="s">
        <v>185</v>
      </c>
      <c r="H378" s="191">
        <v>25.2</v>
      </c>
      <c r="I378" s="192"/>
      <c r="J378" s="193">
        <f>ROUND(I378*H378,2)</f>
        <v>0</v>
      </c>
      <c r="K378" s="194"/>
      <c r="L378" s="39"/>
      <c r="M378" s="195" t="s">
        <v>1</v>
      </c>
      <c r="N378" s="196" t="s">
        <v>41</v>
      </c>
      <c r="O378" s="71"/>
      <c r="P378" s="197">
        <f>O378*H378</f>
        <v>0</v>
      </c>
      <c r="Q378" s="197">
        <v>1.0000000000000001E-5</v>
      </c>
      <c r="R378" s="197">
        <f>Q378*H378</f>
        <v>2.52E-4</v>
      </c>
      <c r="S378" s="197">
        <v>0</v>
      </c>
      <c r="T378" s="198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99" t="s">
        <v>216</v>
      </c>
      <c r="AT378" s="199" t="s">
        <v>144</v>
      </c>
      <c r="AU378" s="199" t="s">
        <v>86</v>
      </c>
      <c r="AY378" s="17" t="s">
        <v>141</v>
      </c>
      <c r="BE378" s="200">
        <f>IF(N378="základní",J378,0)</f>
        <v>0</v>
      </c>
      <c r="BF378" s="200">
        <f>IF(N378="snížená",J378,0)</f>
        <v>0</v>
      </c>
      <c r="BG378" s="200">
        <f>IF(N378="zákl. přenesená",J378,0)</f>
        <v>0</v>
      </c>
      <c r="BH378" s="200">
        <f>IF(N378="sníž. přenesená",J378,0)</f>
        <v>0</v>
      </c>
      <c r="BI378" s="200">
        <f>IF(N378="nulová",J378,0)</f>
        <v>0</v>
      </c>
      <c r="BJ378" s="17" t="s">
        <v>84</v>
      </c>
      <c r="BK378" s="200">
        <f>ROUND(I378*H378,2)</f>
        <v>0</v>
      </c>
      <c r="BL378" s="17" t="s">
        <v>216</v>
      </c>
      <c r="BM378" s="199" t="s">
        <v>1172</v>
      </c>
    </row>
    <row r="379" spans="1:65" s="13" customFormat="1">
      <c r="B379" s="201"/>
      <c r="C379" s="202"/>
      <c r="D379" s="203" t="s">
        <v>153</v>
      </c>
      <c r="E379" s="204" t="s">
        <v>1</v>
      </c>
      <c r="F379" s="205" t="s">
        <v>1047</v>
      </c>
      <c r="G379" s="202"/>
      <c r="H379" s="204" t="s">
        <v>1</v>
      </c>
      <c r="I379" s="206"/>
      <c r="J379" s="202"/>
      <c r="K379" s="202"/>
      <c r="L379" s="207"/>
      <c r="M379" s="208"/>
      <c r="N379" s="209"/>
      <c r="O379" s="209"/>
      <c r="P379" s="209"/>
      <c r="Q379" s="209"/>
      <c r="R379" s="209"/>
      <c r="S379" s="209"/>
      <c r="T379" s="210"/>
      <c r="AT379" s="211" t="s">
        <v>153</v>
      </c>
      <c r="AU379" s="211" t="s">
        <v>86</v>
      </c>
      <c r="AV379" s="13" t="s">
        <v>84</v>
      </c>
      <c r="AW379" s="13" t="s">
        <v>32</v>
      </c>
      <c r="AX379" s="13" t="s">
        <v>76</v>
      </c>
      <c r="AY379" s="211" t="s">
        <v>141</v>
      </c>
    </row>
    <row r="380" spans="1:65" s="14" customFormat="1">
      <c r="B380" s="212"/>
      <c r="C380" s="213"/>
      <c r="D380" s="203" t="s">
        <v>153</v>
      </c>
      <c r="E380" s="214" t="s">
        <v>1</v>
      </c>
      <c r="F380" s="215" t="s">
        <v>1161</v>
      </c>
      <c r="G380" s="213"/>
      <c r="H380" s="216">
        <v>13.8</v>
      </c>
      <c r="I380" s="217"/>
      <c r="J380" s="213"/>
      <c r="K380" s="213"/>
      <c r="L380" s="218"/>
      <c r="M380" s="219"/>
      <c r="N380" s="220"/>
      <c r="O380" s="220"/>
      <c r="P380" s="220"/>
      <c r="Q380" s="220"/>
      <c r="R380" s="220"/>
      <c r="S380" s="220"/>
      <c r="T380" s="221"/>
      <c r="AT380" s="222" t="s">
        <v>153</v>
      </c>
      <c r="AU380" s="222" t="s">
        <v>86</v>
      </c>
      <c r="AV380" s="14" t="s">
        <v>86</v>
      </c>
      <c r="AW380" s="14" t="s">
        <v>32</v>
      </c>
      <c r="AX380" s="14" t="s">
        <v>76</v>
      </c>
      <c r="AY380" s="222" t="s">
        <v>141</v>
      </c>
    </row>
    <row r="381" spans="1:65" s="13" customFormat="1">
      <c r="B381" s="201"/>
      <c r="C381" s="202"/>
      <c r="D381" s="203" t="s">
        <v>153</v>
      </c>
      <c r="E381" s="204" t="s">
        <v>1</v>
      </c>
      <c r="F381" s="205" t="s">
        <v>1049</v>
      </c>
      <c r="G381" s="202"/>
      <c r="H381" s="204" t="s">
        <v>1</v>
      </c>
      <c r="I381" s="206"/>
      <c r="J381" s="202"/>
      <c r="K381" s="202"/>
      <c r="L381" s="207"/>
      <c r="M381" s="208"/>
      <c r="N381" s="209"/>
      <c r="O381" s="209"/>
      <c r="P381" s="209"/>
      <c r="Q381" s="209"/>
      <c r="R381" s="209"/>
      <c r="S381" s="209"/>
      <c r="T381" s="210"/>
      <c r="AT381" s="211" t="s">
        <v>153</v>
      </c>
      <c r="AU381" s="211" t="s">
        <v>86</v>
      </c>
      <c r="AV381" s="13" t="s">
        <v>84</v>
      </c>
      <c r="AW381" s="13" t="s">
        <v>32</v>
      </c>
      <c r="AX381" s="13" t="s">
        <v>76</v>
      </c>
      <c r="AY381" s="211" t="s">
        <v>141</v>
      </c>
    </row>
    <row r="382" spans="1:65" s="14" customFormat="1">
      <c r="B382" s="212"/>
      <c r="C382" s="213"/>
      <c r="D382" s="203" t="s">
        <v>153</v>
      </c>
      <c r="E382" s="214" t="s">
        <v>1</v>
      </c>
      <c r="F382" s="215" t="s">
        <v>1162</v>
      </c>
      <c r="G382" s="213"/>
      <c r="H382" s="216">
        <v>11.4</v>
      </c>
      <c r="I382" s="217"/>
      <c r="J382" s="213"/>
      <c r="K382" s="213"/>
      <c r="L382" s="218"/>
      <c r="M382" s="219"/>
      <c r="N382" s="220"/>
      <c r="O382" s="220"/>
      <c r="P382" s="220"/>
      <c r="Q382" s="220"/>
      <c r="R382" s="220"/>
      <c r="S382" s="220"/>
      <c r="T382" s="221"/>
      <c r="AT382" s="222" t="s">
        <v>153</v>
      </c>
      <c r="AU382" s="222" t="s">
        <v>86</v>
      </c>
      <c r="AV382" s="14" t="s">
        <v>86</v>
      </c>
      <c r="AW382" s="14" t="s">
        <v>32</v>
      </c>
      <c r="AX382" s="14" t="s">
        <v>76</v>
      </c>
      <c r="AY382" s="222" t="s">
        <v>141</v>
      </c>
    </row>
    <row r="383" spans="1:65" s="15" customFormat="1">
      <c r="B383" s="223"/>
      <c r="C383" s="224"/>
      <c r="D383" s="203" t="s">
        <v>153</v>
      </c>
      <c r="E383" s="225" t="s">
        <v>1</v>
      </c>
      <c r="F383" s="226" t="s">
        <v>212</v>
      </c>
      <c r="G383" s="224"/>
      <c r="H383" s="227">
        <v>25.2</v>
      </c>
      <c r="I383" s="228"/>
      <c r="J383" s="224"/>
      <c r="K383" s="224"/>
      <c r="L383" s="229"/>
      <c r="M383" s="230"/>
      <c r="N383" s="231"/>
      <c r="O383" s="231"/>
      <c r="P383" s="231"/>
      <c r="Q383" s="231"/>
      <c r="R383" s="231"/>
      <c r="S383" s="231"/>
      <c r="T383" s="232"/>
      <c r="AT383" s="233" t="s">
        <v>153</v>
      </c>
      <c r="AU383" s="233" t="s">
        <v>86</v>
      </c>
      <c r="AV383" s="15" t="s">
        <v>148</v>
      </c>
      <c r="AW383" s="15" t="s">
        <v>32</v>
      </c>
      <c r="AX383" s="15" t="s">
        <v>84</v>
      </c>
      <c r="AY383" s="233" t="s">
        <v>141</v>
      </c>
    </row>
    <row r="384" spans="1:65" s="2" customFormat="1" ht="16.5" customHeight="1">
      <c r="A384" s="34"/>
      <c r="B384" s="35"/>
      <c r="C384" s="234" t="s">
        <v>1173</v>
      </c>
      <c r="D384" s="234" t="s">
        <v>430</v>
      </c>
      <c r="E384" s="235" t="s">
        <v>719</v>
      </c>
      <c r="F384" s="236" t="s">
        <v>720</v>
      </c>
      <c r="G384" s="237" t="s">
        <v>185</v>
      </c>
      <c r="H384" s="238">
        <v>25.704000000000001</v>
      </c>
      <c r="I384" s="239"/>
      <c r="J384" s="240">
        <f>ROUND(I384*H384,2)</f>
        <v>0</v>
      </c>
      <c r="K384" s="241"/>
      <c r="L384" s="242"/>
      <c r="M384" s="243" t="s">
        <v>1</v>
      </c>
      <c r="N384" s="244" t="s">
        <v>41</v>
      </c>
      <c r="O384" s="71"/>
      <c r="P384" s="197">
        <f>O384*H384</f>
        <v>0</v>
      </c>
      <c r="Q384" s="197">
        <v>2.2000000000000001E-4</v>
      </c>
      <c r="R384" s="197">
        <f>Q384*H384</f>
        <v>5.6548800000000001E-3</v>
      </c>
      <c r="S384" s="197">
        <v>0</v>
      </c>
      <c r="T384" s="198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99" t="s">
        <v>294</v>
      </c>
      <c r="AT384" s="199" t="s">
        <v>430</v>
      </c>
      <c r="AU384" s="199" t="s">
        <v>86</v>
      </c>
      <c r="AY384" s="17" t="s">
        <v>141</v>
      </c>
      <c r="BE384" s="200">
        <f>IF(N384="základní",J384,0)</f>
        <v>0</v>
      </c>
      <c r="BF384" s="200">
        <f>IF(N384="snížená",J384,0)</f>
        <v>0</v>
      </c>
      <c r="BG384" s="200">
        <f>IF(N384="zákl. přenesená",J384,0)</f>
        <v>0</v>
      </c>
      <c r="BH384" s="200">
        <f>IF(N384="sníž. přenesená",J384,0)</f>
        <v>0</v>
      </c>
      <c r="BI384" s="200">
        <f>IF(N384="nulová",J384,0)</f>
        <v>0</v>
      </c>
      <c r="BJ384" s="17" t="s">
        <v>84</v>
      </c>
      <c r="BK384" s="200">
        <f>ROUND(I384*H384,2)</f>
        <v>0</v>
      </c>
      <c r="BL384" s="17" t="s">
        <v>216</v>
      </c>
      <c r="BM384" s="199" t="s">
        <v>1174</v>
      </c>
    </row>
    <row r="385" spans="1:65" s="14" customFormat="1">
      <c r="B385" s="212"/>
      <c r="C385" s="213"/>
      <c r="D385" s="203" t="s">
        <v>153</v>
      </c>
      <c r="E385" s="213"/>
      <c r="F385" s="215" t="s">
        <v>1175</v>
      </c>
      <c r="G385" s="213"/>
      <c r="H385" s="216">
        <v>25.704000000000001</v>
      </c>
      <c r="I385" s="217"/>
      <c r="J385" s="213"/>
      <c r="K385" s="213"/>
      <c r="L385" s="218"/>
      <c r="M385" s="219"/>
      <c r="N385" s="220"/>
      <c r="O385" s="220"/>
      <c r="P385" s="220"/>
      <c r="Q385" s="220"/>
      <c r="R385" s="220"/>
      <c r="S385" s="220"/>
      <c r="T385" s="221"/>
      <c r="AT385" s="222" t="s">
        <v>153</v>
      </c>
      <c r="AU385" s="222" t="s">
        <v>86</v>
      </c>
      <c r="AV385" s="14" t="s">
        <v>86</v>
      </c>
      <c r="AW385" s="14" t="s">
        <v>4</v>
      </c>
      <c r="AX385" s="14" t="s">
        <v>84</v>
      </c>
      <c r="AY385" s="222" t="s">
        <v>141</v>
      </c>
    </row>
    <row r="386" spans="1:65" s="2" customFormat="1" ht="16.5" customHeight="1">
      <c r="A386" s="34"/>
      <c r="B386" s="35"/>
      <c r="C386" s="187" t="s">
        <v>1176</v>
      </c>
      <c r="D386" s="187" t="s">
        <v>144</v>
      </c>
      <c r="E386" s="188" t="s">
        <v>724</v>
      </c>
      <c r="F386" s="189" t="s">
        <v>725</v>
      </c>
      <c r="G386" s="190" t="s">
        <v>185</v>
      </c>
      <c r="H386" s="191">
        <v>4.2</v>
      </c>
      <c r="I386" s="192"/>
      <c r="J386" s="193">
        <f>ROUND(I386*H386,2)</f>
        <v>0</v>
      </c>
      <c r="K386" s="194"/>
      <c r="L386" s="39"/>
      <c r="M386" s="195" t="s">
        <v>1</v>
      </c>
      <c r="N386" s="196" t="s">
        <v>41</v>
      </c>
      <c r="O386" s="71"/>
      <c r="P386" s="197">
        <f>O386*H386</f>
        <v>0</v>
      </c>
      <c r="Q386" s="197">
        <v>0</v>
      </c>
      <c r="R386" s="197">
        <f>Q386*H386</f>
        <v>0</v>
      </c>
      <c r="S386" s="197">
        <v>0</v>
      </c>
      <c r="T386" s="198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99" t="s">
        <v>216</v>
      </c>
      <c r="AT386" s="199" t="s">
        <v>144</v>
      </c>
      <c r="AU386" s="199" t="s">
        <v>86</v>
      </c>
      <c r="AY386" s="17" t="s">
        <v>141</v>
      </c>
      <c r="BE386" s="200">
        <f>IF(N386="základní",J386,0)</f>
        <v>0</v>
      </c>
      <c r="BF386" s="200">
        <f>IF(N386="snížená",J386,0)</f>
        <v>0</v>
      </c>
      <c r="BG386" s="200">
        <f>IF(N386="zákl. přenesená",J386,0)</f>
        <v>0</v>
      </c>
      <c r="BH386" s="200">
        <f>IF(N386="sníž. přenesená",J386,0)</f>
        <v>0</v>
      </c>
      <c r="BI386" s="200">
        <f>IF(N386="nulová",J386,0)</f>
        <v>0</v>
      </c>
      <c r="BJ386" s="17" t="s">
        <v>84</v>
      </c>
      <c r="BK386" s="200">
        <f>ROUND(I386*H386,2)</f>
        <v>0</v>
      </c>
      <c r="BL386" s="17" t="s">
        <v>216</v>
      </c>
      <c r="BM386" s="199" t="s">
        <v>1177</v>
      </c>
    </row>
    <row r="387" spans="1:65" s="13" customFormat="1">
      <c r="B387" s="201"/>
      <c r="C387" s="202"/>
      <c r="D387" s="203" t="s">
        <v>153</v>
      </c>
      <c r="E387" s="204" t="s">
        <v>1</v>
      </c>
      <c r="F387" s="205" t="s">
        <v>1047</v>
      </c>
      <c r="G387" s="202"/>
      <c r="H387" s="204" t="s">
        <v>1</v>
      </c>
      <c r="I387" s="206"/>
      <c r="J387" s="202"/>
      <c r="K387" s="202"/>
      <c r="L387" s="207"/>
      <c r="M387" s="208"/>
      <c r="N387" s="209"/>
      <c r="O387" s="209"/>
      <c r="P387" s="209"/>
      <c r="Q387" s="209"/>
      <c r="R387" s="209"/>
      <c r="S387" s="209"/>
      <c r="T387" s="210"/>
      <c r="AT387" s="211" t="s">
        <v>153</v>
      </c>
      <c r="AU387" s="211" t="s">
        <v>86</v>
      </c>
      <c r="AV387" s="13" t="s">
        <v>84</v>
      </c>
      <c r="AW387" s="13" t="s">
        <v>32</v>
      </c>
      <c r="AX387" s="13" t="s">
        <v>76</v>
      </c>
      <c r="AY387" s="211" t="s">
        <v>141</v>
      </c>
    </row>
    <row r="388" spans="1:65" s="14" customFormat="1">
      <c r="B388" s="212"/>
      <c r="C388" s="213"/>
      <c r="D388" s="203" t="s">
        <v>153</v>
      </c>
      <c r="E388" s="214" t="s">
        <v>1</v>
      </c>
      <c r="F388" s="215" t="s">
        <v>1178</v>
      </c>
      <c r="G388" s="213"/>
      <c r="H388" s="216">
        <v>1.6</v>
      </c>
      <c r="I388" s="217"/>
      <c r="J388" s="213"/>
      <c r="K388" s="213"/>
      <c r="L388" s="218"/>
      <c r="M388" s="219"/>
      <c r="N388" s="220"/>
      <c r="O388" s="220"/>
      <c r="P388" s="220"/>
      <c r="Q388" s="220"/>
      <c r="R388" s="220"/>
      <c r="S388" s="220"/>
      <c r="T388" s="221"/>
      <c r="AT388" s="222" t="s">
        <v>153</v>
      </c>
      <c r="AU388" s="222" t="s">
        <v>86</v>
      </c>
      <c r="AV388" s="14" t="s">
        <v>86</v>
      </c>
      <c r="AW388" s="14" t="s">
        <v>32</v>
      </c>
      <c r="AX388" s="14" t="s">
        <v>76</v>
      </c>
      <c r="AY388" s="222" t="s">
        <v>141</v>
      </c>
    </row>
    <row r="389" spans="1:65" s="13" customFormat="1">
      <c r="B389" s="201"/>
      <c r="C389" s="202"/>
      <c r="D389" s="203" t="s">
        <v>153</v>
      </c>
      <c r="E389" s="204" t="s">
        <v>1</v>
      </c>
      <c r="F389" s="205" t="s">
        <v>1049</v>
      </c>
      <c r="G389" s="202"/>
      <c r="H389" s="204" t="s">
        <v>1</v>
      </c>
      <c r="I389" s="206"/>
      <c r="J389" s="202"/>
      <c r="K389" s="202"/>
      <c r="L389" s="207"/>
      <c r="M389" s="208"/>
      <c r="N389" s="209"/>
      <c r="O389" s="209"/>
      <c r="P389" s="209"/>
      <c r="Q389" s="209"/>
      <c r="R389" s="209"/>
      <c r="S389" s="209"/>
      <c r="T389" s="210"/>
      <c r="AT389" s="211" t="s">
        <v>153</v>
      </c>
      <c r="AU389" s="211" t="s">
        <v>86</v>
      </c>
      <c r="AV389" s="13" t="s">
        <v>84</v>
      </c>
      <c r="AW389" s="13" t="s">
        <v>32</v>
      </c>
      <c r="AX389" s="13" t="s">
        <v>76</v>
      </c>
      <c r="AY389" s="211" t="s">
        <v>141</v>
      </c>
    </row>
    <row r="390" spans="1:65" s="14" customFormat="1">
      <c r="B390" s="212"/>
      <c r="C390" s="213"/>
      <c r="D390" s="203" t="s">
        <v>153</v>
      </c>
      <c r="E390" s="214" t="s">
        <v>1</v>
      </c>
      <c r="F390" s="215" t="s">
        <v>1179</v>
      </c>
      <c r="G390" s="213"/>
      <c r="H390" s="216">
        <v>2.6</v>
      </c>
      <c r="I390" s="217"/>
      <c r="J390" s="213"/>
      <c r="K390" s="213"/>
      <c r="L390" s="218"/>
      <c r="M390" s="219"/>
      <c r="N390" s="220"/>
      <c r="O390" s="220"/>
      <c r="P390" s="220"/>
      <c r="Q390" s="220"/>
      <c r="R390" s="220"/>
      <c r="S390" s="220"/>
      <c r="T390" s="221"/>
      <c r="AT390" s="222" t="s">
        <v>153</v>
      </c>
      <c r="AU390" s="222" t="s">
        <v>86</v>
      </c>
      <c r="AV390" s="14" t="s">
        <v>86</v>
      </c>
      <c r="AW390" s="14" t="s">
        <v>32</v>
      </c>
      <c r="AX390" s="14" t="s">
        <v>76</v>
      </c>
      <c r="AY390" s="222" t="s">
        <v>141</v>
      </c>
    </row>
    <row r="391" spans="1:65" s="15" customFormat="1">
      <c r="B391" s="223"/>
      <c r="C391" s="224"/>
      <c r="D391" s="203" t="s">
        <v>153</v>
      </c>
      <c r="E391" s="225" t="s">
        <v>1</v>
      </c>
      <c r="F391" s="226" t="s">
        <v>212</v>
      </c>
      <c r="G391" s="224"/>
      <c r="H391" s="227">
        <v>4.2</v>
      </c>
      <c r="I391" s="228"/>
      <c r="J391" s="224"/>
      <c r="K391" s="224"/>
      <c r="L391" s="229"/>
      <c r="M391" s="230"/>
      <c r="N391" s="231"/>
      <c r="O391" s="231"/>
      <c r="P391" s="231"/>
      <c r="Q391" s="231"/>
      <c r="R391" s="231"/>
      <c r="S391" s="231"/>
      <c r="T391" s="232"/>
      <c r="AT391" s="233" t="s">
        <v>153</v>
      </c>
      <c r="AU391" s="233" t="s">
        <v>86</v>
      </c>
      <c r="AV391" s="15" t="s">
        <v>148</v>
      </c>
      <c r="AW391" s="15" t="s">
        <v>32</v>
      </c>
      <c r="AX391" s="15" t="s">
        <v>84</v>
      </c>
      <c r="AY391" s="233" t="s">
        <v>141</v>
      </c>
    </row>
    <row r="392" spans="1:65" s="2" customFormat="1" ht="21.75" customHeight="1">
      <c r="A392" s="34"/>
      <c r="B392" s="35"/>
      <c r="C392" s="234" t="s">
        <v>1180</v>
      </c>
      <c r="D392" s="234" t="s">
        <v>430</v>
      </c>
      <c r="E392" s="235" t="s">
        <v>729</v>
      </c>
      <c r="F392" s="236" t="s">
        <v>730</v>
      </c>
      <c r="G392" s="237" t="s">
        <v>185</v>
      </c>
      <c r="H392" s="238">
        <v>4.2839999999999998</v>
      </c>
      <c r="I392" s="239"/>
      <c r="J392" s="240">
        <f>ROUND(I392*H392,2)</f>
        <v>0</v>
      </c>
      <c r="K392" s="241"/>
      <c r="L392" s="242"/>
      <c r="M392" s="243" t="s">
        <v>1</v>
      </c>
      <c r="N392" s="244" t="s">
        <v>41</v>
      </c>
      <c r="O392" s="71"/>
      <c r="P392" s="197">
        <f>O392*H392</f>
        <v>0</v>
      </c>
      <c r="Q392" s="197">
        <v>2.5999999999999998E-4</v>
      </c>
      <c r="R392" s="197">
        <f>Q392*H392</f>
        <v>1.1138399999999998E-3</v>
      </c>
      <c r="S392" s="197">
        <v>0</v>
      </c>
      <c r="T392" s="198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99" t="s">
        <v>294</v>
      </c>
      <c r="AT392" s="199" t="s">
        <v>430</v>
      </c>
      <c r="AU392" s="199" t="s">
        <v>86</v>
      </c>
      <c r="AY392" s="17" t="s">
        <v>141</v>
      </c>
      <c r="BE392" s="200">
        <f>IF(N392="základní",J392,0)</f>
        <v>0</v>
      </c>
      <c r="BF392" s="200">
        <f>IF(N392="snížená",J392,0)</f>
        <v>0</v>
      </c>
      <c r="BG392" s="200">
        <f>IF(N392="zákl. přenesená",J392,0)</f>
        <v>0</v>
      </c>
      <c r="BH392" s="200">
        <f>IF(N392="sníž. přenesená",J392,0)</f>
        <v>0</v>
      </c>
      <c r="BI392" s="200">
        <f>IF(N392="nulová",J392,0)</f>
        <v>0</v>
      </c>
      <c r="BJ392" s="17" t="s">
        <v>84</v>
      </c>
      <c r="BK392" s="200">
        <f>ROUND(I392*H392,2)</f>
        <v>0</v>
      </c>
      <c r="BL392" s="17" t="s">
        <v>216</v>
      </c>
      <c r="BM392" s="199" t="s">
        <v>1181</v>
      </c>
    </row>
    <row r="393" spans="1:65" s="14" customFormat="1">
      <c r="B393" s="212"/>
      <c r="C393" s="213"/>
      <c r="D393" s="203" t="s">
        <v>153</v>
      </c>
      <c r="E393" s="213"/>
      <c r="F393" s="215" t="s">
        <v>1182</v>
      </c>
      <c r="G393" s="213"/>
      <c r="H393" s="216">
        <v>4.2839999999999998</v>
      </c>
      <c r="I393" s="217"/>
      <c r="J393" s="213"/>
      <c r="K393" s="213"/>
      <c r="L393" s="218"/>
      <c r="M393" s="219"/>
      <c r="N393" s="220"/>
      <c r="O393" s="220"/>
      <c r="P393" s="220"/>
      <c r="Q393" s="220"/>
      <c r="R393" s="220"/>
      <c r="S393" s="220"/>
      <c r="T393" s="221"/>
      <c r="AT393" s="222" t="s">
        <v>153</v>
      </c>
      <c r="AU393" s="222" t="s">
        <v>86</v>
      </c>
      <c r="AV393" s="14" t="s">
        <v>86</v>
      </c>
      <c r="AW393" s="14" t="s">
        <v>4</v>
      </c>
      <c r="AX393" s="14" t="s">
        <v>84</v>
      </c>
      <c r="AY393" s="222" t="s">
        <v>141</v>
      </c>
    </row>
    <row r="394" spans="1:65" s="2" customFormat="1" ht="24.2" customHeight="1">
      <c r="A394" s="34"/>
      <c r="B394" s="35"/>
      <c r="C394" s="187" t="s">
        <v>1183</v>
      </c>
      <c r="D394" s="187" t="s">
        <v>144</v>
      </c>
      <c r="E394" s="188" t="s">
        <v>734</v>
      </c>
      <c r="F394" s="189" t="s">
        <v>735</v>
      </c>
      <c r="G394" s="190" t="s">
        <v>269</v>
      </c>
      <c r="H394" s="191">
        <v>0.40400000000000003</v>
      </c>
      <c r="I394" s="192"/>
      <c r="J394" s="193">
        <f>ROUND(I394*H394,2)</f>
        <v>0</v>
      </c>
      <c r="K394" s="194"/>
      <c r="L394" s="39"/>
      <c r="M394" s="195" t="s">
        <v>1</v>
      </c>
      <c r="N394" s="196" t="s">
        <v>41</v>
      </c>
      <c r="O394" s="71"/>
      <c r="P394" s="197">
        <f>O394*H394</f>
        <v>0</v>
      </c>
      <c r="Q394" s="197">
        <v>0</v>
      </c>
      <c r="R394" s="197">
        <f>Q394*H394</f>
        <v>0</v>
      </c>
      <c r="S394" s="197">
        <v>0</v>
      </c>
      <c r="T394" s="198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99" t="s">
        <v>216</v>
      </c>
      <c r="AT394" s="199" t="s">
        <v>144</v>
      </c>
      <c r="AU394" s="199" t="s">
        <v>86</v>
      </c>
      <c r="AY394" s="17" t="s">
        <v>141</v>
      </c>
      <c r="BE394" s="200">
        <f>IF(N394="základní",J394,0)</f>
        <v>0</v>
      </c>
      <c r="BF394" s="200">
        <f>IF(N394="snížená",J394,0)</f>
        <v>0</v>
      </c>
      <c r="BG394" s="200">
        <f>IF(N394="zákl. přenesená",J394,0)</f>
        <v>0</v>
      </c>
      <c r="BH394" s="200">
        <f>IF(N394="sníž. přenesená",J394,0)</f>
        <v>0</v>
      </c>
      <c r="BI394" s="200">
        <f>IF(N394="nulová",J394,0)</f>
        <v>0</v>
      </c>
      <c r="BJ394" s="17" t="s">
        <v>84</v>
      </c>
      <c r="BK394" s="200">
        <f>ROUND(I394*H394,2)</f>
        <v>0</v>
      </c>
      <c r="BL394" s="17" t="s">
        <v>216</v>
      </c>
      <c r="BM394" s="199" t="s">
        <v>1184</v>
      </c>
    </row>
    <row r="395" spans="1:65" s="2" customFormat="1" ht="24.2" customHeight="1">
      <c r="A395" s="34"/>
      <c r="B395" s="35"/>
      <c r="C395" s="187" t="s">
        <v>1185</v>
      </c>
      <c r="D395" s="187" t="s">
        <v>144</v>
      </c>
      <c r="E395" s="188" t="s">
        <v>738</v>
      </c>
      <c r="F395" s="189" t="s">
        <v>739</v>
      </c>
      <c r="G395" s="190" t="s">
        <v>269</v>
      </c>
      <c r="H395" s="191">
        <v>0.40400000000000003</v>
      </c>
      <c r="I395" s="192"/>
      <c r="J395" s="193">
        <f>ROUND(I395*H395,2)</f>
        <v>0</v>
      </c>
      <c r="K395" s="194"/>
      <c r="L395" s="39"/>
      <c r="M395" s="195" t="s">
        <v>1</v>
      </c>
      <c r="N395" s="196" t="s">
        <v>41</v>
      </c>
      <c r="O395" s="71"/>
      <c r="P395" s="197">
        <f>O395*H395</f>
        <v>0</v>
      </c>
      <c r="Q395" s="197">
        <v>0</v>
      </c>
      <c r="R395" s="197">
        <f>Q395*H395</f>
        <v>0</v>
      </c>
      <c r="S395" s="197">
        <v>0</v>
      </c>
      <c r="T395" s="198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99" t="s">
        <v>216</v>
      </c>
      <c r="AT395" s="199" t="s">
        <v>144</v>
      </c>
      <c r="AU395" s="199" t="s">
        <v>86</v>
      </c>
      <c r="AY395" s="17" t="s">
        <v>141</v>
      </c>
      <c r="BE395" s="200">
        <f>IF(N395="základní",J395,0)</f>
        <v>0</v>
      </c>
      <c r="BF395" s="200">
        <f>IF(N395="snížená",J395,0)</f>
        <v>0</v>
      </c>
      <c r="BG395" s="200">
        <f>IF(N395="zákl. přenesená",J395,0)</f>
        <v>0</v>
      </c>
      <c r="BH395" s="200">
        <f>IF(N395="sníž. přenesená",J395,0)</f>
        <v>0</v>
      </c>
      <c r="BI395" s="200">
        <f>IF(N395="nulová",J395,0)</f>
        <v>0</v>
      </c>
      <c r="BJ395" s="17" t="s">
        <v>84</v>
      </c>
      <c r="BK395" s="200">
        <f>ROUND(I395*H395,2)</f>
        <v>0</v>
      </c>
      <c r="BL395" s="17" t="s">
        <v>216</v>
      </c>
      <c r="BM395" s="199" t="s">
        <v>1186</v>
      </c>
    </row>
    <row r="396" spans="1:65" s="12" customFormat="1" ht="22.9" customHeight="1">
      <c r="B396" s="171"/>
      <c r="C396" s="172"/>
      <c r="D396" s="173" t="s">
        <v>75</v>
      </c>
      <c r="E396" s="185" t="s">
        <v>451</v>
      </c>
      <c r="F396" s="185" t="s">
        <v>452</v>
      </c>
      <c r="G396" s="172"/>
      <c r="H396" s="172"/>
      <c r="I396" s="175"/>
      <c r="J396" s="186">
        <f>BK396</f>
        <v>0</v>
      </c>
      <c r="K396" s="172"/>
      <c r="L396" s="177"/>
      <c r="M396" s="178"/>
      <c r="N396" s="179"/>
      <c r="O396" s="179"/>
      <c r="P396" s="180">
        <f>SUM(P397:P434)</f>
        <v>0</v>
      </c>
      <c r="Q396" s="179"/>
      <c r="R396" s="180">
        <f>SUM(R397:R434)</f>
        <v>2.10152239</v>
      </c>
      <c r="S396" s="179"/>
      <c r="T396" s="181">
        <f>SUM(T397:T434)</f>
        <v>0</v>
      </c>
      <c r="AR396" s="182" t="s">
        <v>86</v>
      </c>
      <c r="AT396" s="183" t="s">
        <v>75</v>
      </c>
      <c r="AU396" s="183" t="s">
        <v>84</v>
      </c>
      <c r="AY396" s="182" t="s">
        <v>141</v>
      </c>
      <c r="BK396" s="184">
        <f>SUM(BK397:BK434)</f>
        <v>0</v>
      </c>
    </row>
    <row r="397" spans="1:65" s="2" customFormat="1" ht="16.5" customHeight="1">
      <c r="A397" s="34"/>
      <c r="B397" s="35"/>
      <c r="C397" s="187" t="s">
        <v>1187</v>
      </c>
      <c r="D397" s="187" t="s">
        <v>144</v>
      </c>
      <c r="E397" s="188" t="s">
        <v>454</v>
      </c>
      <c r="F397" s="189" t="s">
        <v>455</v>
      </c>
      <c r="G397" s="190" t="s">
        <v>147</v>
      </c>
      <c r="H397" s="191">
        <v>98.4</v>
      </c>
      <c r="I397" s="192"/>
      <c r="J397" s="193">
        <f>ROUND(I397*H397,2)</f>
        <v>0</v>
      </c>
      <c r="K397" s="194"/>
      <c r="L397" s="39"/>
      <c r="M397" s="195" t="s">
        <v>1</v>
      </c>
      <c r="N397" s="196" t="s">
        <v>41</v>
      </c>
      <c r="O397" s="71"/>
      <c r="P397" s="197">
        <f>O397*H397</f>
        <v>0</v>
      </c>
      <c r="Q397" s="197">
        <v>2.9999999999999997E-4</v>
      </c>
      <c r="R397" s="197">
        <f>Q397*H397</f>
        <v>2.9519999999999998E-2</v>
      </c>
      <c r="S397" s="197">
        <v>0</v>
      </c>
      <c r="T397" s="198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9" t="s">
        <v>216</v>
      </c>
      <c r="AT397" s="199" t="s">
        <v>144</v>
      </c>
      <c r="AU397" s="199" t="s">
        <v>86</v>
      </c>
      <c r="AY397" s="17" t="s">
        <v>141</v>
      </c>
      <c r="BE397" s="200">
        <f>IF(N397="základní",J397,0)</f>
        <v>0</v>
      </c>
      <c r="BF397" s="200">
        <f>IF(N397="snížená",J397,0)</f>
        <v>0</v>
      </c>
      <c r="BG397" s="200">
        <f>IF(N397="zákl. přenesená",J397,0)</f>
        <v>0</v>
      </c>
      <c r="BH397" s="200">
        <f>IF(N397="sníž. přenesená",J397,0)</f>
        <v>0</v>
      </c>
      <c r="BI397" s="200">
        <f>IF(N397="nulová",J397,0)</f>
        <v>0</v>
      </c>
      <c r="BJ397" s="17" t="s">
        <v>84</v>
      </c>
      <c r="BK397" s="200">
        <f>ROUND(I397*H397,2)</f>
        <v>0</v>
      </c>
      <c r="BL397" s="17" t="s">
        <v>216</v>
      </c>
      <c r="BM397" s="199" t="s">
        <v>1188</v>
      </c>
    </row>
    <row r="398" spans="1:65" s="2" customFormat="1" ht="16.5" customHeight="1">
      <c r="A398" s="34"/>
      <c r="B398" s="35"/>
      <c r="C398" s="187" t="s">
        <v>1189</v>
      </c>
      <c r="D398" s="187" t="s">
        <v>144</v>
      </c>
      <c r="E398" s="188" t="s">
        <v>458</v>
      </c>
      <c r="F398" s="189" t="s">
        <v>459</v>
      </c>
      <c r="G398" s="190" t="s">
        <v>147</v>
      </c>
      <c r="H398" s="191">
        <v>32.289000000000001</v>
      </c>
      <c r="I398" s="192"/>
      <c r="J398" s="193">
        <f>ROUND(I398*H398,2)</f>
        <v>0</v>
      </c>
      <c r="K398" s="194"/>
      <c r="L398" s="39"/>
      <c r="M398" s="195" t="s">
        <v>1</v>
      </c>
      <c r="N398" s="196" t="s">
        <v>41</v>
      </c>
      <c r="O398" s="71"/>
      <c r="P398" s="197">
        <f>O398*H398</f>
        <v>0</v>
      </c>
      <c r="Q398" s="197">
        <v>4.3099999999999996E-3</v>
      </c>
      <c r="R398" s="197">
        <f>Q398*H398</f>
        <v>0.13916559000000001</v>
      </c>
      <c r="S398" s="197">
        <v>0</v>
      </c>
      <c r="T398" s="198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99" t="s">
        <v>216</v>
      </c>
      <c r="AT398" s="199" t="s">
        <v>144</v>
      </c>
      <c r="AU398" s="199" t="s">
        <v>86</v>
      </c>
      <c r="AY398" s="17" t="s">
        <v>141</v>
      </c>
      <c r="BE398" s="200">
        <f>IF(N398="základní",J398,0)</f>
        <v>0</v>
      </c>
      <c r="BF398" s="200">
        <f>IF(N398="snížená",J398,0)</f>
        <v>0</v>
      </c>
      <c r="BG398" s="200">
        <f>IF(N398="zákl. přenesená",J398,0)</f>
        <v>0</v>
      </c>
      <c r="BH398" s="200">
        <f>IF(N398="sníž. přenesená",J398,0)</f>
        <v>0</v>
      </c>
      <c r="BI398" s="200">
        <f>IF(N398="nulová",J398,0)</f>
        <v>0</v>
      </c>
      <c r="BJ398" s="17" t="s">
        <v>84</v>
      </c>
      <c r="BK398" s="200">
        <f>ROUND(I398*H398,2)</f>
        <v>0</v>
      </c>
      <c r="BL398" s="17" t="s">
        <v>216</v>
      </c>
      <c r="BM398" s="199" t="s">
        <v>1190</v>
      </c>
    </row>
    <row r="399" spans="1:65" s="13" customFormat="1">
      <c r="B399" s="201"/>
      <c r="C399" s="202"/>
      <c r="D399" s="203" t="s">
        <v>153</v>
      </c>
      <c r="E399" s="204" t="s">
        <v>1</v>
      </c>
      <c r="F399" s="205" t="s">
        <v>1042</v>
      </c>
      <c r="G399" s="202"/>
      <c r="H399" s="204" t="s">
        <v>1</v>
      </c>
      <c r="I399" s="206"/>
      <c r="J399" s="202"/>
      <c r="K399" s="202"/>
      <c r="L399" s="207"/>
      <c r="M399" s="208"/>
      <c r="N399" s="209"/>
      <c r="O399" s="209"/>
      <c r="P399" s="209"/>
      <c r="Q399" s="209"/>
      <c r="R399" s="209"/>
      <c r="S399" s="209"/>
      <c r="T399" s="210"/>
      <c r="AT399" s="211" t="s">
        <v>153</v>
      </c>
      <c r="AU399" s="211" t="s">
        <v>86</v>
      </c>
      <c r="AV399" s="13" t="s">
        <v>84</v>
      </c>
      <c r="AW399" s="13" t="s">
        <v>32</v>
      </c>
      <c r="AX399" s="13" t="s">
        <v>76</v>
      </c>
      <c r="AY399" s="211" t="s">
        <v>141</v>
      </c>
    </row>
    <row r="400" spans="1:65" s="14" customFormat="1">
      <c r="B400" s="212"/>
      <c r="C400" s="213"/>
      <c r="D400" s="203" t="s">
        <v>153</v>
      </c>
      <c r="E400" s="214" t="s">
        <v>1</v>
      </c>
      <c r="F400" s="215" t="s">
        <v>1191</v>
      </c>
      <c r="G400" s="213"/>
      <c r="H400" s="216">
        <v>7.8</v>
      </c>
      <c r="I400" s="217"/>
      <c r="J400" s="213"/>
      <c r="K400" s="213"/>
      <c r="L400" s="218"/>
      <c r="M400" s="219"/>
      <c r="N400" s="220"/>
      <c r="O400" s="220"/>
      <c r="P400" s="220"/>
      <c r="Q400" s="220"/>
      <c r="R400" s="220"/>
      <c r="S400" s="220"/>
      <c r="T400" s="221"/>
      <c r="AT400" s="222" t="s">
        <v>153</v>
      </c>
      <c r="AU400" s="222" t="s">
        <v>86</v>
      </c>
      <c r="AV400" s="14" t="s">
        <v>86</v>
      </c>
      <c r="AW400" s="14" t="s">
        <v>32</v>
      </c>
      <c r="AX400" s="14" t="s">
        <v>76</v>
      </c>
      <c r="AY400" s="222" t="s">
        <v>141</v>
      </c>
    </row>
    <row r="401" spans="1:65" s="14" customFormat="1">
      <c r="B401" s="212"/>
      <c r="C401" s="213"/>
      <c r="D401" s="203" t="s">
        <v>153</v>
      </c>
      <c r="E401" s="214" t="s">
        <v>1</v>
      </c>
      <c r="F401" s="215" t="s">
        <v>1192</v>
      </c>
      <c r="G401" s="213"/>
      <c r="H401" s="216">
        <v>-0.54</v>
      </c>
      <c r="I401" s="217"/>
      <c r="J401" s="213"/>
      <c r="K401" s="213"/>
      <c r="L401" s="218"/>
      <c r="M401" s="219"/>
      <c r="N401" s="220"/>
      <c r="O401" s="220"/>
      <c r="P401" s="220"/>
      <c r="Q401" s="220"/>
      <c r="R401" s="220"/>
      <c r="S401" s="220"/>
      <c r="T401" s="221"/>
      <c r="AT401" s="222" t="s">
        <v>153</v>
      </c>
      <c r="AU401" s="222" t="s">
        <v>86</v>
      </c>
      <c r="AV401" s="14" t="s">
        <v>86</v>
      </c>
      <c r="AW401" s="14" t="s">
        <v>32</v>
      </c>
      <c r="AX401" s="14" t="s">
        <v>76</v>
      </c>
      <c r="AY401" s="222" t="s">
        <v>141</v>
      </c>
    </row>
    <row r="402" spans="1:65" s="14" customFormat="1">
      <c r="B402" s="212"/>
      <c r="C402" s="213"/>
      <c r="D402" s="203" t="s">
        <v>153</v>
      </c>
      <c r="E402" s="214" t="s">
        <v>1</v>
      </c>
      <c r="F402" s="215" t="s">
        <v>1193</v>
      </c>
      <c r="G402" s="213"/>
      <c r="H402" s="216">
        <v>8.2789999999999999</v>
      </c>
      <c r="I402" s="217"/>
      <c r="J402" s="213"/>
      <c r="K402" s="213"/>
      <c r="L402" s="218"/>
      <c r="M402" s="219"/>
      <c r="N402" s="220"/>
      <c r="O402" s="220"/>
      <c r="P402" s="220"/>
      <c r="Q402" s="220"/>
      <c r="R402" s="220"/>
      <c r="S402" s="220"/>
      <c r="T402" s="221"/>
      <c r="AT402" s="222" t="s">
        <v>153</v>
      </c>
      <c r="AU402" s="222" t="s">
        <v>86</v>
      </c>
      <c r="AV402" s="14" t="s">
        <v>86</v>
      </c>
      <c r="AW402" s="14" t="s">
        <v>32</v>
      </c>
      <c r="AX402" s="14" t="s">
        <v>76</v>
      </c>
      <c r="AY402" s="222" t="s">
        <v>141</v>
      </c>
    </row>
    <row r="403" spans="1:65" s="13" customFormat="1">
      <c r="B403" s="201"/>
      <c r="C403" s="202"/>
      <c r="D403" s="203" t="s">
        <v>153</v>
      </c>
      <c r="E403" s="204" t="s">
        <v>1</v>
      </c>
      <c r="F403" s="205" t="s">
        <v>1044</v>
      </c>
      <c r="G403" s="202"/>
      <c r="H403" s="204" t="s">
        <v>1</v>
      </c>
      <c r="I403" s="206"/>
      <c r="J403" s="202"/>
      <c r="K403" s="202"/>
      <c r="L403" s="207"/>
      <c r="M403" s="208"/>
      <c r="N403" s="209"/>
      <c r="O403" s="209"/>
      <c r="P403" s="209"/>
      <c r="Q403" s="209"/>
      <c r="R403" s="209"/>
      <c r="S403" s="209"/>
      <c r="T403" s="210"/>
      <c r="AT403" s="211" t="s">
        <v>153</v>
      </c>
      <c r="AU403" s="211" t="s">
        <v>86</v>
      </c>
      <c r="AV403" s="13" t="s">
        <v>84</v>
      </c>
      <c r="AW403" s="13" t="s">
        <v>32</v>
      </c>
      <c r="AX403" s="13" t="s">
        <v>76</v>
      </c>
      <c r="AY403" s="211" t="s">
        <v>141</v>
      </c>
    </row>
    <row r="404" spans="1:65" s="14" customFormat="1">
      <c r="B404" s="212"/>
      <c r="C404" s="213"/>
      <c r="D404" s="203" t="s">
        <v>153</v>
      </c>
      <c r="E404" s="214" t="s">
        <v>1</v>
      </c>
      <c r="F404" s="215" t="s">
        <v>1194</v>
      </c>
      <c r="G404" s="213"/>
      <c r="H404" s="216">
        <v>7.5</v>
      </c>
      <c r="I404" s="217"/>
      <c r="J404" s="213"/>
      <c r="K404" s="213"/>
      <c r="L404" s="218"/>
      <c r="M404" s="219"/>
      <c r="N404" s="220"/>
      <c r="O404" s="220"/>
      <c r="P404" s="220"/>
      <c r="Q404" s="220"/>
      <c r="R404" s="220"/>
      <c r="S404" s="220"/>
      <c r="T404" s="221"/>
      <c r="AT404" s="222" t="s">
        <v>153</v>
      </c>
      <c r="AU404" s="222" t="s">
        <v>86</v>
      </c>
      <c r="AV404" s="14" t="s">
        <v>86</v>
      </c>
      <c r="AW404" s="14" t="s">
        <v>32</v>
      </c>
      <c r="AX404" s="14" t="s">
        <v>76</v>
      </c>
      <c r="AY404" s="222" t="s">
        <v>141</v>
      </c>
    </row>
    <row r="405" spans="1:65" s="14" customFormat="1">
      <c r="B405" s="212"/>
      <c r="C405" s="213"/>
      <c r="D405" s="203" t="s">
        <v>153</v>
      </c>
      <c r="E405" s="214" t="s">
        <v>1</v>
      </c>
      <c r="F405" s="215" t="s">
        <v>1195</v>
      </c>
      <c r="G405" s="213"/>
      <c r="H405" s="216">
        <v>9.52</v>
      </c>
      <c r="I405" s="217"/>
      <c r="J405" s="213"/>
      <c r="K405" s="213"/>
      <c r="L405" s="218"/>
      <c r="M405" s="219"/>
      <c r="N405" s="220"/>
      <c r="O405" s="220"/>
      <c r="P405" s="220"/>
      <c r="Q405" s="220"/>
      <c r="R405" s="220"/>
      <c r="S405" s="220"/>
      <c r="T405" s="221"/>
      <c r="AT405" s="222" t="s">
        <v>153</v>
      </c>
      <c r="AU405" s="222" t="s">
        <v>86</v>
      </c>
      <c r="AV405" s="14" t="s">
        <v>86</v>
      </c>
      <c r="AW405" s="14" t="s">
        <v>32</v>
      </c>
      <c r="AX405" s="14" t="s">
        <v>76</v>
      </c>
      <c r="AY405" s="222" t="s">
        <v>141</v>
      </c>
    </row>
    <row r="406" spans="1:65" s="14" customFormat="1">
      <c r="B406" s="212"/>
      <c r="C406" s="213"/>
      <c r="D406" s="203" t="s">
        <v>153</v>
      </c>
      <c r="E406" s="214" t="s">
        <v>1</v>
      </c>
      <c r="F406" s="215" t="s">
        <v>1196</v>
      </c>
      <c r="G406" s="213"/>
      <c r="H406" s="216">
        <v>-0.27</v>
      </c>
      <c r="I406" s="217"/>
      <c r="J406" s="213"/>
      <c r="K406" s="213"/>
      <c r="L406" s="218"/>
      <c r="M406" s="219"/>
      <c r="N406" s="220"/>
      <c r="O406" s="220"/>
      <c r="P406" s="220"/>
      <c r="Q406" s="220"/>
      <c r="R406" s="220"/>
      <c r="S406" s="220"/>
      <c r="T406" s="221"/>
      <c r="AT406" s="222" t="s">
        <v>153</v>
      </c>
      <c r="AU406" s="222" t="s">
        <v>86</v>
      </c>
      <c r="AV406" s="14" t="s">
        <v>86</v>
      </c>
      <c r="AW406" s="14" t="s">
        <v>32</v>
      </c>
      <c r="AX406" s="14" t="s">
        <v>76</v>
      </c>
      <c r="AY406" s="222" t="s">
        <v>141</v>
      </c>
    </row>
    <row r="407" spans="1:65" s="15" customFormat="1">
      <c r="B407" s="223"/>
      <c r="C407" s="224"/>
      <c r="D407" s="203" t="s">
        <v>153</v>
      </c>
      <c r="E407" s="225" t="s">
        <v>1</v>
      </c>
      <c r="F407" s="226" t="s">
        <v>212</v>
      </c>
      <c r="G407" s="224"/>
      <c r="H407" s="227">
        <v>32.289000000000001</v>
      </c>
      <c r="I407" s="228"/>
      <c r="J407" s="224"/>
      <c r="K407" s="224"/>
      <c r="L407" s="229"/>
      <c r="M407" s="230"/>
      <c r="N407" s="231"/>
      <c r="O407" s="231"/>
      <c r="P407" s="231"/>
      <c r="Q407" s="231"/>
      <c r="R407" s="231"/>
      <c r="S407" s="231"/>
      <c r="T407" s="232"/>
      <c r="AT407" s="233" t="s">
        <v>153</v>
      </c>
      <c r="AU407" s="233" t="s">
        <v>86</v>
      </c>
      <c r="AV407" s="15" t="s">
        <v>148</v>
      </c>
      <c r="AW407" s="15" t="s">
        <v>32</v>
      </c>
      <c r="AX407" s="15" t="s">
        <v>84</v>
      </c>
      <c r="AY407" s="233" t="s">
        <v>141</v>
      </c>
    </row>
    <row r="408" spans="1:65" s="2" customFormat="1" ht="24.2" customHeight="1">
      <c r="A408" s="34"/>
      <c r="B408" s="35"/>
      <c r="C408" s="187" t="s">
        <v>1197</v>
      </c>
      <c r="D408" s="187" t="s">
        <v>144</v>
      </c>
      <c r="E408" s="188" t="s">
        <v>463</v>
      </c>
      <c r="F408" s="189" t="s">
        <v>464</v>
      </c>
      <c r="G408" s="190" t="s">
        <v>147</v>
      </c>
      <c r="H408" s="191">
        <v>98.4</v>
      </c>
      <c r="I408" s="192"/>
      <c r="J408" s="193">
        <f>ROUND(I408*H408,2)</f>
        <v>0</v>
      </c>
      <c r="K408" s="194"/>
      <c r="L408" s="39"/>
      <c r="M408" s="195" t="s">
        <v>1</v>
      </c>
      <c r="N408" s="196" t="s">
        <v>41</v>
      </c>
      <c r="O408" s="71"/>
      <c r="P408" s="197">
        <f>O408*H408</f>
        <v>0</v>
      </c>
      <c r="Q408" s="197">
        <v>6.0000000000000001E-3</v>
      </c>
      <c r="R408" s="197">
        <f>Q408*H408</f>
        <v>0.59040000000000004</v>
      </c>
      <c r="S408" s="197">
        <v>0</v>
      </c>
      <c r="T408" s="198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99" t="s">
        <v>216</v>
      </c>
      <c r="AT408" s="199" t="s">
        <v>144</v>
      </c>
      <c r="AU408" s="199" t="s">
        <v>86</v>
      </c>
      <c r="AY408" s="17" t="s">
        <v>141</v>
      </c>
      <c r="BE408" s="200">
        <f>IF(N408="základní",J408,0)</f>
        <v>0</v>
      </c>
      <c r="BF408" s="200">
        <f>IF(N408="snížená",J408,0)</f>
        <v>0</v>
      </c>
      <c r="BG408" s="200">
        <f>IF(N408="zákl. přenesená",J408,0)</f>
        <v>0</v>
      </c>
      <c r="BH408" s="200">
        <f>IF(N408="sníž. přenesená",J408,0)</f>
        <v>0</v>
      </c>
      <c r="BI408" s="200">
        <f>IF(N408="nulová",J408,0)</f>
        <v>0</v>
      </c>
      <c r="BJ408" s="17" t="s">
        <v>84</v>
      </c>
      <c r="BK408" s="200">
        <f>ROUND(I408*H408,2)</f>
        <v>0</v>
      </c>
      <c r="BL408" s="17" t="s">
        <v>216</v>
      </c>
      <c r="BM408" s="199" t="s">
        <v>1198</v>
      </c>
    </row>
    <row r="409" spans="1:65" s="13" customFormat="1">
      <c r="B409" s="201"/>
      <c r="C409" s="202"/>
      <c r="D409" s="203" t="s">
        <v>153</v>
      </c>
      <c r="E409" s="204" t="s">
        <v>1</v>
      </c>
      <c r="F409" s="205" t="s">
        <v>1042</v>
      </c>
      <c r="G409" s="202"/>
      <c r="H409" s="204" t="s">
        <v>1</v>
      </c>
      <c r="I409" s="206"/>
      <c r="J409" s="202"/>
      <c r="K409" s="202"/>
      <c r="L409" s="207"/>
      <c r="M409" s="208"/>
      <c r="N409" s="209"/>
      <c r="O409" s="209"/>
      <c r="P409" s="209"/>
      <c r="Q409" s="209"/>
      <c r="R409" s="209"/>
      <c r="S409" s="209"/>
      <c r="T409" s="210"/>
      <c r="AT409" s="211" t="s">
        <v>153</v>
      </c>
      <c r="AU409" s="211" t="s">
        <v>86</v>
      </c>
      <c r="AV409" s="13" t="s">
        <v>84</v>
      </c>
      <c r="AW409" s="13" t="s">
        <v>32</v>
      </c>
      <c r="AX409" s="13" t="s">
        <v>76</v>
      </c>
      <c r="AY409" s="211" t="s">
        <v>141</v>
      </c>
    </row>
    <row r="410" spans="1:65" s="14" customFormat="1">
      <c r="B410" s="212"/>
      <c r="C410" s="213"/>
      <c r="D410" s="203" t="s">
        <v>153</v>
      </c>
      <c r="E410" s="214" t="s">
        <v>1</v>
      </c>
      <c r="F410" s="215" t="s">
        <v>1199</v>
      </c>
      <c r="G410" s="213"/>
      <c r="H410" s="216">
        <v>52</v>
      </c>
      <c r="I410" s="217"/>
      <c r="J410" s="213"/>
      <c r="K410" s="213"/>
      <c r="L410" s="218"/>
      <c r="M410" s="219"/>
      <c r="N410" s="220"/>
      <c r="O410" s="220"/>
      <c r="P410" s="220"/>
      <c r="Q410" s="220"/>
      <c r="R410" s="220"/>
      <c r="S410" s="220"/>
      <c r="T410" s="221"/>
      <c r="AT410" s="222" t="s">
        <v>153</v>
      </c>
      <c r="AU410" s="222" t="s">
        <v>86</v>
      </c>
      <c r="AV410" s="14" t="s">
        <v>86</v>
      </c>
      <c r="AW410" s="14" t="s">
        <v>32</v>
      </c>
      <c r="AX410" s="14" t="s">
        <v>76</v>
      </c>
      <c r="AY410" s="222" t="s">
        <v>141</v>
      </c>
    </row>
    <row r="411" spans="1:65" s="14" customFormat="1">
      <c r="B411" s="212"/>
      <c r="C411" s="213"/>
      <c r="D411" s="203" t="s">
        <v>153</v>
      </c>
      <c r="E411" s="214" t="s">
        <v>1</v>
      </c>
      <c r="F411" s="215" t="s">
        <v>538</v>
      </c>
      <c r="G411" s="213"/>
      <c r="H411" s="216">
        <v>-1.8</v>
      </c>
      <c r="I411" s="217"/>
      <c r="J411" s="213"/>
      <c r="K411" s="213"/>
      <c r="L411" s="218"/>
      <c r="M411" s="219"/>
      <c r="N411" s="220"/>
      <c r="O411" s="220"/>
      <c r="P411" s="220"/>
      <c r="Q411" s="220"/>
      <c r="R411" s="220"/>
      <c r="S411" s="220"/>
      <c r="T411" s="221"/>
      <c r="AT411" s="222" t="s">
        <v>153</v>
      </c>
      <c r="AU411" s="222" t="s">
        <v>86</v>
      </c>
      <c r="AV411" s="14" t="s">
        <v>86</v>
      </c>
      <c r="AW411" s="14" t="s">
        <v>32</v>
      </c>
      <c r="AX411" s="14" t="s">
        <v>76</v>
      </c>
      <c r="AY411" s="222" t="s">
        <v>141</v>
      </c>
    </row>
    <row r="412" spans="1:65" s="13" customFormat="1">
      <c r="B412" s="201"/>
      <c r="C412" s="202"/>
      <c r="D412" s="203" t="s">
        <v>153</v>
      </c>
      <c r="E412" s="204" t="s">
        <v>1</v>
      </c>
      <c r="F412" s="205" t="s">
        <v>1044</v>
      </c>
      <c r="G412" s="202"/>
      <c r="H412" s="204" t="s">
        <v>1</v>
      </c>
      <c r="I412" s="206"/>
      <c r="J412" s="202"/>
      <c r="K412" s="202"/>
      <c r="L412" s="207"/>
      <c r="M412" s="208"/>
      <c r="N412" s="209"/>
      <c r="O412" s="209"/>
      <c r="P412" s="209"/>
      <c r="Q412" s="209"/>
      <c r="R412" s="209"/>
      <c r="S412" s="209"/>
      <c r="T412" s="210"/>
      <c r="AT412" s="211" t="s">
        <v>153</v>
      </c>
      <c r="AU412" s="211" t="s">
        <v>86</v>
      </c>
      <c r="AV412" s="13" t="s">
        <v>84</v>
      </c>
      <c r="AW412" s="13" t="s">
        <v>32</v>
      </c>
      <c r="AX412" s="13" t="s">
        <v>76</v>
      </c>
      <c r="AY412" s="211" t="s">
        <v>141</v>
      </c>
    </row>
    <row r="413" spans="1:65" s="14" customFormat="1">
      <c r="B413" s="212"/>
      <c r="C413" s="213"/>
      <c r="D413" s="203" t="s">
        <v>153</v>
      </c>
      <c r="E413" s="214" t="s">
        <v>1</v>
      </c>
      <c r="F413" s="215" t="s">
        <v>1200</v>
      </c>
      <c r="G413" s="213"/>
      <c r="H413" s="216">
        <v>50</v>
      </c>
      <c r="I413" s="217"/>
      <c r="J413" s="213"/>
      <c r="K413" s="213"/>
      <c r="L413" s="218"/>
      <c r="M413" s="219"/>
      <c r="N413" s="220"/>
      <c r="O413" s="220"/>
      <c r="P413" s="220"/>
      <c r="Q413" s="220"/>
      <c r="R413" s="220"/>
      <c r="S413" s="220"/>
      <c r="T413" s="221"/>
      <c r="AT413" s="222" t="s">
        <v>153</v>
      </c>
      <c r="AU413" s="222" t="s">
        <v>86</v>
      </c>
      <c r="AV413" s="14" t="s">
        <v>86</v>
      </c>
      <c r="AW413" s="14" t="s">
        <v>32</v>
      </c>
      <c r="AX413" s="14" t="s">
        <v>76</v>
      </c>
      <c r="AY413" s="222" t="s">
        <v>141</v>
      </c>
    </row>
    <row r="414" spans="1:65" s="14" customFormat="1">
      <c r="B414" s="212"/>
      <c r="C414" s="213"/>
      <c r="D414" s="203" t="s">
        <v>153</v>
      </c>
      <c r="E414" s="214" t="s">
        <v>1</v>
      </c>
      <c r="F414" s="215" t="s">
        <v>538</v>
      </c>
      <c r="G414" s="213"/>
      <c r="H414" s="216">
        <v>-1.8</v>
      </c>
      <c r="I414" s="217"/>
      <c r="J414" s="213"/>
      <c r="K414" s="213"/>
      <c r="L414" s="218"/>
      <c r="M414" s="219"/>
      <c r="N414" s="220"/>
      <c r="O414" s="220"/>
      <c r="P414" s="220"/>
      <c r="Q414" s="220"/>
      <c r="R414" s="220"/>
      <c r="S414" s="220"/>
      <c r="T414" s="221"/>
      <c r="AT414" s="222" t="s">
        <v>153</v>
      </c>
      <c r="AU414" s="222" t="s">
        <v>86</v>
      </c>
      <c r="AV414" s="14" t="s">
        <v>86</v>
      </c>
      <c r="AW414" s="14" t="s">
        <v>32</v>
      </c>
      <c r="AX414" s="14" t="s">
        <v>76</v>
      </c>
      <c r="AY414" s="222" t="s">
        <v>141</v>
      </c>
    </row>
    <row r="415" spans="1:65" s="15" customFormat="1">
      <c r="B415" s="223"/>
      <c r="C415" s="224"/>
      <c r="D415" s="203" t="s">
        <v>153</v>
      </c>
      <c r="E415" s="225" t="s">
        <v>1</v>
      </c>
      <c r="F415" s="226" t="s">
        <v>212</v>
      </c>
      <c r="G415" s="224"/>
      <c r="H415" s="227">
        <v>98.4</v>
      </c>
      <c r="I415" s="228"/>
      <c r="J415" s="224"/>
      <c r="K415" s="224"/>
      <c r="L415" s="229"/>
      <c r="M415" s="230"/>
      <c r="N415" s="231"/>
      <c r="O415" s="231"/>
      <c r="P415" s="231"/>
      <c r="Q415" s="231"/>
      <c r="R415" s="231"/>
      <c r="S415" s="231"/>
      <c r="T415" s="232"/>
      <c r="AT415" s="233" t="s">
        <v>153</v>
      </c>
      <c r="AU415" s="233" t="s">
        <v>86</v>
      </c>
      <c r="AV415" s="15" t="s">
        <v>148</v>
      </c>
      <c r="AW415" s="15" t="s">
        <v>32</v>
      </c>
      <c r="AX415" s="15" t="s">
        <v>84</v>
      </c>
      <c r="AY415" s="233" t="s">
        <v>141</v>
      </c>
    </row>
    <row r="416" spans="1:65" s="2" customFormat="1" ht="16.5" customHeight="1">
      <c r="A416" s="34"/>
      <c r="B416" s="35"/>
      <c r="C416" s="234" t="s">
        <v>1201</v>
      </c>
      <c r="D416" s="234" t="s">
        <v>430</v>
      </c>
      <c r="E416" s="235" t="s">
        <v>470</v>
      </c>
      <c r="F416" s="236" t="s">
        <v>471</v>
      </c>
      <c r="G416" s="237" t="s">
        <v>147</v>
      </c>
      <c r="H416" s="238">
        <v>113.16</v>
      </c>
      <c r="I416" s="239"/>
      <c r="J416" s="240">
        <f>ROUND(I416*H416,2)</f>
        <v>0</v>
      </c>
      <c r="K416" s="241"/>
      <c r="L416" s="242"/>
      <c r="M416" s="243" t="s">
        <v>1</v>
      </c>
      <c r="N416" s="244" t="s">
        <v>41</v>
      </c>
      <c r="O416" s="71"/>
      <c r="P416" s="197">
        <f>O416*H416</f>
        <v>0</v>
      </c>
      <c r="Q416" s="197">
        <v>1.18E-2</v>
      </c>
      <c r="R416" s="197">
        <f>Q416*H416</f>
        <v>1.335288</v>
      </c>
      <c r="S416" s="197">
        <v>0</v>
      </c>
      <c r="T416" s="198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99" t="s">
        <v>294</v>
      </c>
      <c r="AT416" s="199" t="s">
        <v>430</v>
      </c>
      <c r="AU416" s="199" t="s">
        <v>86</v>
      </c>
      <c r="AY416" s="17" t="s">
        <v>141</v>
      </c>
      <c r="BE416" s="200">
        <f>IF(N416="základní",J416,0)</f>
        <v>0</v>
      </c>
      <c r="BF416" s="200">
        <f>IF(N416="snížená",J416,0)</f>
        <v>0</v>
      </c>
      <c r="BG416" s="200">
        <f>IF(N416="zákl. přenesená",J416,0)</f>
        <v>0</v>
      </c>
      <c r="BH416" s="200">
        <f>IF(N416="sníž. přenesená",J416,0)</f>
        <v>0</v>
      </c>
      <c r="BI416" s="200">
        <f>IF(N416="nulová",J416,0)</f>
        <v>0</v>
      </c>
      <c r="BJ416" s="17" t="s">
        <v>84</v>
      </c>
      <c r="BK416" s="200">
        <f>ROUND(I416*H416,2)</f>
        <v>0</v>
      </c>
      <c r="BL416" s="17" t="s">
        <v>216</v>
      </c>
      <c r="BM416" s="199" t="s">
        <v>1202</v>
      </c>
    </row>
    <row r="417" spans="1:65" s="14" customFormat="1">
      <c r="B417" s="212"/>
      <c r="C417" s="213"/>
      <c r="D417" s="203" t="s">
        <v>153</v>
      </c>
      <c r="E417" s="213"/>
      <c r="F417" s="215" t="s">
        <v>1203</v>
      </c>
      <c r="G417" s="213"/>
      <c r="H417" s="216">
        <v>113.16</v>
      </c>
      <c r="I417" s="217"/>
      <c r="J417" s="213"/>
      <c r="K417" s="213"/>
      <c r="L417" s="218"/>
      <c r="M417" s="219"/>
      <c r="N417" s="220"/>
      <c r="O417" s="220"/>
      <c r="P417" s="220"/>
      <c r="Q417" s="220"/>
      <c r="R417" s="220"/>
      <c r="S417" s="220"/>
      <c r="T417" s="221"/>
      <c r="AT417" s="222" t="s">
        <v>153</v>
      </c>
      <c r="AU417" s="222" t="s">
        <v>86</v>
      </c>
      <c r="AV417" s="14" t="s">
        <v>86</v>
      </c>
      <c r="AW417" s="14" t="s">
        <v>4</v>
      </c>
      <c r="AX417" s="14" t="s">
        <v>84</v>
      </c>
      <c r="AY417" s="222" t="s">
        <v>141</v>
      </c>
    </row>
    <row r="418" spans="1:65" s="2" customFormat="1" ht="16.5" customHeight="1">
      <c r="A418" s="34"/>
      <c r="B418" s="35"/>
      <c r="C418" s="187" t="s">
        <v>1204</v>
      </c>
      <c r="D418" s="187" t="s">
        <v>144</v>
      </c>
      <c r="E418" s="188" t="s">
        <v>475</v>
      </c>
      <c r="F418" s="189" t="s">
        <v>476</v>
      </c>
      <c r="G418" s="190" t="s">
        <v>233</v>
      </c>
      <c r="H418" s="191">
        <v>1</v>
      </c>
      <c r="I418" s="192"/>
      <c r="J418" s="193">
        <f>ROUND(I418*H418,2)</f>
        <v>0</v>
      </c>
      <c r="K418" s="194"/>
      <c r="L418" s="39"/>
      <c r="M418" s="195" t="s">
        <v>1</v>
      </c>
      <c r="N418" s="196" t="s">
        <v>41</v>
      </c>
      <c r="O418" s="71"/>
      <c r="P418" s="197">
        <f>O418*H418</f>
        <v>0</v>
      </c>
      <c r="Q418" s="197">
        <v>5.5000000000000003E-4</v>
      </c>
      <c r="R418" s="197">
        <f>Q418*H418</f>
        <v>5.5000000000000003E-4</v>
      </c>
      <c r="S418" s="197">
        <v>0</v>
      </c>
      <c r="T418" s="198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99" t="s">
        <v>216</v>
      </c>
      <c r="AT418" s="199" t="s">
        <v>144</v>
      </c>
      <c r="AU418" s="199" t="s">
        <v>86</v>
      </c>
      <c r="AY418" s="17" t="s">
        <v>141</v>
      </c>
      <c r="BE418" s="200">
        <f>IF(N418="základní",J418,0)</f>
        <v>0</v>
      </c>
      <c r="BF418" s="200">
        <f>IF(N418="snížená",J418,0)</f>
        <v>0</v>
      </c>
      <c r="BG418" s="200">
        <f>IF(N418="zákl. přenesená",J418,0)</f>
        <v>0</v>
      </c>
      <c r="BH418" s="200">
        <f>IF(N418="sníž. přenesená",J418,0)</f>
        <v>0</v>
      </c>
      <c r="BI418" s="200">
        <f>IF(N418="nulová",J418,0)</f>
        <v>0</v>
      </c>
      <c r="BJ418" s="17" t="s">
        <v>84</v>
      </c>
      <c r="BK418" s="200">
        <f>ROUND(I418*H418,2)</f>
        <v>0</v>
      </c>
      <c r="BL418" s="17" t="s">
        <v>216</v>
      </c>
      <c r="BM418" s="199" t="s">
        <v>1205</v>
      </c>
    </row>
    <row r="419" spans="1:65" s="2" customFormat="1" ht="16.5" customHeight="1">
      <c r="A419" s="34"/>
      <c r="B419" s="35"/>
      <c r="C419" s="187" t="s">
        <v>1206</v>
      </c>
      <c r="D419" s="187" t="s">
        <v>144</v>
      </c>
      <c r="E419" s="188" t="s">
        <v>479</v>
      </c>
      <c r="F419" s="189" t="s">
        <v>480</v>
      </c>
      <c r="G419" s="190" t="s">
        <v>185</v>
      </c>
      <c r="H419" s="191">
        <v>219.96</v>
      </c>
      <c r="I419" s="192"/>
      <c r="J419" s="193">
        <f>ROUND(I419*H419,2)</f>
        <v>0</v>
      </c>
      <c r="K419" s="194"/>
      <c r="L419" s="39"/>
      <c r="M419" s="195" t="s">
        <v>1</v>
      </c>
      <c r="N419" s="196" t="s">
        <v>41</v>
      </c>
      <c r="O419" s="71"/>
      <c r="P419" s="197">
        <f>O419*H419</f>
        <v>0</v>
      </c>
      <c r="Q419" s="197">
        <v>3.0000000000000001E-5</v>
      </c>
      <c r="R419" s="197">
        <f>Q419*H419</f>
        <v>6.5988000000000002E-3</v>
      </c>
      <c r="S419" s="197">
        <v>0</v>
      </c>
      <c r="T419" s="198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9" t="s">
        <v>216</v>
      </c>
      <c r="AT419" s="199" t="s">
        <v>144</v>
      </c>
      <c r="AU419" s="199" t="s">
        <v>86</v>
      </c>
      <c r="AY419" s="17" t="s">
        <v>141</v>
      </c>
      <c r="BE419" s="200">
        <f>IF(N419="základní",J419,0)</f>
        <v>0</v>
      </c>
      <c r="BF419" s="200">
        <f>IF(N419="snížená",J419,0)</f>
        <v>0</v>
      </c>
      <c r="BG419" s="200">
        <f>IF(N419="zákl. přenesená",J419,0)</f>
        <v>0</v>
      </c>
      <c r="BH419" s="200">
        <f>IF(N419="sníž. přenesená",J419,0)</f>
        <v>0</v>
      </c>
      <c r="BI419" s="200">
        <f>IF(N419="nulová",J419,0)</f>
        <v>0</v>
      </c>
      <c r="BJ419" s="17" t="s">
        <v>84</v>
      </c>
      <c r="BK419" s="200">
        <f>ROUND(I419*H419,2)</f>
        <v>0</v>
      </c>
      <c r="BL419" s="17" t="s">
        <v>216</v>
      </c>
      <c r="BM419" s="199" t="s">
        <v>1207</v>
      </c>
    </row>
    <row r="420" spans="1:65" s="13" customFormat="1">
      <c r="B420" s="201"/>
      <c r="C420" s="202"/>
      <c r="D420" s="203" t="s">
        <v>153</v>
      </c>
      <c r="E420" s="204" t="s">
        <v>1</v>
      </c>
      <c r="F420" s="205" t="s">
        <v>1042</v>
      </c>
      <c r="G420" s="202"/>
      <c r="H420" s="204" t="s">
        <v>1</v>
      </c>
      <c r="I420" s="206"/>
      <c r="J420" s="202"/>
      <c r="K420" s="202"/>
      <c r="L420" s="207"/>
      <c r="M420" s="208"/>
      <c r="N420" s="209"/>
      <c r="O420" s="209"/>
      <c r="P420" s="209"/>
      <c r="Q420" s="209"/>
      <c r="R420" s="209"/>
      <c r="S420" s="209"/>
      <c r="T420" s="210"/>
      <c r="AT420" s="211" t="s">
        <v>153</v>
      </c>
      <c r="AU420" s="211" t="s">
        <v>86</v>
      </c>
      <c r="AV420" s="13" t="s">
        <v>84</v>
      </c>
      <c r="AW420" s="13" t="s">
        <v>32</v>
      </c>
      <c r="AX420" s="13" t="s">
        <v>76</v>
      </c>
      <c r="AY420" s="211" t="s">
        <v>141</v>
      </c>
    </row>
    <row r="421" spans="1:65" s="14" customFormat="1">
      <c r="B421" s="212"/>
      <c r="C421" s="213"/>
      <c r="D421" s="203" t="s">
        <v>153</v>
      </c>
      <c r="E421" s="214" t="s">
        <v>1</v>
      </c>
      <c r="F421" s="215" t="s">
        <v>258</v>
      </c>
      <c r="G421" s="213"/>
      <c r="H421" s="216">
        <v>26</v>
      </c>
      <c r="I421" s="217"/>
      <c r="J421" s="213"/>
      <c r="K421" s="213"/>
      <c r="L421" s="218"/>
      <c r="M421" s="219"/>
      <c r="N421" s="220"/>
      <c r="O421" s="220"/>
      <c r="P421" s="220"/>
      <c r="Q421" s="220"/>
      <c r="R421" s="220"/>
      <c r="S421" s="220"/>
      <c r="T421" s="221"/>
      <c r="AT421" s="222" t="s">
        <v>153</v>
      </c>
      <c r="AU421" s="222" t="s">
        <v>86</v>
      </c>
      <c r="AV421" s="14" t="s">
        <v>86</v>
      </c>
      <c r="AW421" s="14" t="s">
        <v>32</v>
      </c>
      <c r="AX421" s="14" t="s">
        <v>76</v>
      </c>
      <c r="AY421" s="222" t="s">
        <v>141</v>
      </c>
    </row>
    <row r="422" spans="1:65" s="14" customFormat="1">
      <c r="B422" s="212"/>
      <c r="C422" s="213"/>
      <c r="D422" s="203" t="s">
        <v>153</v>
      </c>
      <c r="E422" s="214" t="s">
        <v>1</v>
      </c>
      <c r="F422" s="215" t="s">
        <v>1208</v>
      </c>
      <c r="G422" s="213"/>
      <c r="H422" s="216">
        <v>56</v>
      </c>
      <c r="I422" s="217"/>
      <c r="J422" s="213"/>
      <c r="K422" s="213"/>
      <c r="L422" s="218"/>
      <c r="M422" s="219"/>
      <c r="N422" s="220"/>
      <c r="O422" s="220"/>
      <c r="P422" s="220"/>
      <c r="Q422" s="220"/>
      <c r="R422" s="220"/>
      <c r="S422" s="220"/>
      <c r="T422" s="221"/>
      <c r="AT422" s="222" t="s">
        <v>153</v>
      </c>
      <c r="AU422" s="222" t="s">
        <v>86</v>
      </c>
      <c r="AV422" s="14" t="s">
        <v>86</v>
      </c>
      <c r="AW422" s="14" t="s">
        <v>32</v>
      </c>
      <c r="AX422" s="14" t="s">
        <v>76</v>
      </c>
      <c r="AY422" s="222" t="s">
        <v>141</v>
      </c>
    </row>
    <row r="423" spans="1:65" s="14" customFormat="1">
      <c r="B423" s="212"/>
      <c r="C423" s="213"/>
      <c r="D423" s="203" t="s">
        <v>153</v>
      </c>
      <c r="E423" s="214" t="s">
        <v>1</v>
      </c>
      <c r="F423" s="215" t="s">
        <v>1209</v>
      </c>
      <c r="G423" s="213"/>
      <c r="H423" s="216">
        <v>30</v>
      </c>
      <c r="I423" s="217"/>
      <c r="J423" s="213"/>
      <c r="K423" s="213"/>
      <c r="L423" s="218"/>
      <c r="M423" s="219"/>
      <c r="N423" s="220"/>
      <c r="O423" s="220"/>
      <c r="P423" s="220"/>
      <c r="Q423" s="220"/>
      <c r="R423" s="220"/>
      <c r="S423" s="220"/>
      <c r="T423" s="221"/>
      <c r="AT423" s="222" t="s">
        <v>153</v>
      </c>
      <c r="AU423" s="222" t="s">
        <v>86</v>
      </c>
      <c r="AV423" s="14" t="s">
        <v>86</v>
      </c>
      <c r="AW423" s="14" t="s">
        <v>32</v>
      </c>
      <c r="AX423" s="14" t="s">
        <v>76</v>
      </c>
      <c r="AY423" s="222" t="s">
        <v>141</v>
      </c>
    </row>
    <row r="424" spans="1:65" s="14" customFormat="1">
      <c r="B424" s="212"/>
      <c r="C424" s="213"/>
      <c r="D424" s="203" t="s">
        <v>153</v>
      </c>
      <c r="E424" s="214" t="s">
        <v>1</v>
      </c>
      <c r="F424" s="215" t="s">
        <v>1210</v>
      </c>
      <c r="G424" s="213"/>
      <c r="H424" s="216">
        <v>2.4</v>
      </c>
      <c r="I424" s="217"/>
      <c r="J424" s="213"/>
      <c r="K424" s="213"/>
      <c r="L424" s="218"/>
      <c r="M424" s="219"/>
      <c r="N424" s="220"/>
      <c r="O424" s="220"/>
      <c r="P424" s="220"/>
      <c r="Q424" s="220"/>
      <c r="R424" s="220"/>
      <c r="S424" s="220"/>
      <c r="T424" s="221"/>
      <c r="AT424" s="222" t="s">
        <v>153</v>
      </c>
      <c r="AU424" s="222" t="s">
        <v>86</v>
      </c>
      <c r="AV424" s="14" t="s">
        <v>86</v>
      </c>
      <c r="AW424" s="14" t="s">
        <v>32</v>
      </c>
      <c r="AX424" s="14" t="s">
        <v>76</v>
      </c>
      <c r="AY424" s="222" t="s">
        <v>141</v>
      </c>
    </row>
    <row r="425" spans="1:65" s="14" customFormat="1">
      <c r="B425" s="212"/>
      <c r="C425" s="213"/>
      <c r="D425" s="203" t="s">
        <v>153</v>
      </c>
      <c r="E425" s="214" t="s">
        <v>1</v>
      </c>
      <c r="F425" s="215" t="s">
        <v>1211</v>
      </c>
      <c r="G425" s="213"/>
      <c r="H425" s="216">
        <v>3.3</v>
      </c>
      <c r="I425" s="217"/>
      <c r="J425" s="213"/>
      <c r="K425" s="213"/>
      <c r="L425" s="218"/>
      <c r="M425" s="219"/>
      <c r="N425" s="220"/>
      <c r="O425" s="220"/>
      <c r="P425" s="220"/>
      <c r="Q425" s="220"/>
      <c r="R425" s="220"/>
      <c r="S425" s="220"/>
      <c r="T425" s="221"/>
      <c r="AT425" s="222" t="s">
        <v>153</v>
      </c>
      <c r="AU425" s="222" t="s">
        <v>86</v>
      </c>
      <c r="AV425" s="14" t="s">
        <v>86</v>
      </c>
      <c r="AW425" s="14" t="s">
        <v>32</v>
      </c>
      <c r="AX425" s="14" t="s">
        <v>76</v>
      </c>
      <c r="AY425" s="222" t="s">
        <v>141</v>
      </c>
    </row>
    <row r="426" spans="1:65" s="13" customFormat="1">
      <c r="B426" s="201"/>
      <c r="C426" s="202"/>
      <c r="D426" s="203" t="s">
        <v>153</v>
      </c>
      <c r="E426" s="204" t="s">
        <v>1</v>
      </c>
      <c r="F426" s="205" t="s">
        <v>1044</v>
      </c>
      <c r="G426" s="202"/>
      <c r="H426" s="204" t="s">
        <v>1</v>
      </c>
      <c r="I426" s="206"/>
      <c r="J426" s="202"/>
      <c r="K426" s="202"/>
      <c r="L426" s="207"/>
      <c r="M426" s="208"/>
      <c r="N426" s="209"/>
      <c r="O426" s="209"/>
      <c r="P426" s="209"/>
      <c r="Q426" s="209"/>
      <c r="R426" s="209"/>
      <c r="S426" s="209"/>
      <c r="T426" s="210"/>
      <c r="AT426" s="211" t="s">
        <v>153</v>
      </c>
      <c r="AU426" s="211" t="s">
        <v>86</v>
      </c>
      <c r="AV426" s="13" t="s">
        <v>84</v>
      </c>
      <c r="AW426" s="13" t="s">
        <v>32</v>
      </c>
      <c r="AX426" s="13" t="s">
        <v>76</v>
      </c>
      <c r="AY426" s="211" t="s">
        <v>141</v>
      </c>
    </row>
    <row r="427" spans="1:65" s="14" customFormat="1">
      <c r="B427" s="212"/>
      <c r="C427" s="213"/>
      <c r="D427" s="203" t="s">
        <v>153</v>
      </c>
      <c r="E427" s="214" t="s">
        <v>1</v>
      </c>
      <c r="F427" s="215" t="s">
        <v>254</v>
      </c>
      <c r="G427" s="213"/>
      <c r="H427" s="216">
        <v>25</v>
      </c>
      <c r="I427" s="217"/>
      <c r="J427" s="213"/>
      <c r="K427" s="213"/>
      <c r="L427" s="218"/>
      <c r="M427" s="219"/>
      <c r="N427" s="220"/>
      <c r="O427" s="220"/>
      <c r="P427" s="220"/>
      <c r="Q427" s="220"/>
      <c r="R427" s="220"/>
      <c r="S427" s="220"/>
      <c r="T427" s="221"/>
      <c r="AT427" s="222" t="s">
        <v>153</v>
      </c>
      <c r="AU427" s="222" t="s">
        <v>86</v>
      </c>
      <c r="AV427" s="14" t="s">
        <v>86</v>
      </c>
      <c r="AW427" s="14" t="s">
        <v>32</v>
      </c>
      <c r="AX427" s="14" t="s">
        <v>76</v>
      </c>
      <c r="AY427" s="222" t="s">
        <v>141</v>
      </c>
    </row>
    <row r="428" spans="1:65" s="14" customFormat="1">
      <c r="B428" s="212"/>
      <c r="C428" s="213"/>
      <c r="D428" s="203" t="s">
        <v>153</v>
      </c>
      <c r="E428" s="214" t="s">
        <v>1</v>
      </c>
      <c r="F428" s="215" t="s">
        <v>1208</v>
      </c>
      <c r="G428" s="213"/>
      <c r="H428" s="216">
        <v>56</v>
      </c>
      <c r="I428" s="217"/>
      <c r="J428" s="213"/>
      <c r="K428" s="213"/>
      <c r="L428" s="218"/>
      <c r="M428" s="219"/>
      <c r="N428" s="220"/>
      <c r="O428" s="220"/>
      <c r="P428" s="220"/>
      <c r="Q428" s="220"/>
      <c r="R428" s="220"/>
      <c r="S428" s="220"/>
      <c r="T428" s="221"/>
      <c r="AT428" s="222" t="s">
        <v>153</v>
      </c>
      <c r="AU428" s="222" t="s">
        <v>86</v>
      </c>
      <c r="AV428" s="14" t="s">
        <v>86</v>
      </c>
      <c r="AW428" s="14" t="s">
        <v>32</v>
      </c>
      <c r="AX428" s="14" t="s">
        <v>76</v>
      </c>
      <c r="AY428" s="222" t="s">
        <v>141</v>
      </c>
    </row>
    <row r="429" spans="1:65" s="14" customFormat="1">
      <c r="B429" s="212"/>
      <c r="C429" s="213"/>
      <c r="D429" s="203" t="s">
        <v>153</v>
      </c>
      <c r="E429" s="214" t="s">
        <v>1</v>
      </c>
      <c r="F429" s="215" t="s">
        <v>1212</v>
      </c>
      <c r="G429" s="213"/>
      <c r="H429" s="216">
        <v>15</v>
      </c>
      <c r="I429" s="217"/>
      <c r="J429" s="213"/>
      <c r="K429" s="213"/>
      <c r="L429" s="218"/>
      <c r="M429" s="219"/>
      <c r="N429" s="220"/>
      <c r="O429" s="220"/>
      <c r="P429" s="220"/>
      <c r="Q429" s="220"/>
      <c r="R429" s="220"/>
      <c r="S429" s="220"/>
      <c r="T429" s="221"/>
      <c r="AT429" s="222" t="s">
        <v>153</v>
      </c>
      <c r="AU429" s="222" t="s">
        <v>86</v>
      </c>
      <c r="AV429" s="14" t="s">
        <v>86</v>
      </c>
      <c r="AW429" s="14" t="s">
        <v>32</v>
      </c>
      <c r="AX429" s="14" t="s">
        <v>76</v>
      </c>
      <c r="AY429" s="222" t="s">
        <v>141</v>
      </c>
    </row>
    <row r="430" spans="1:65" s="14" customFormat="1">
      <c r="B430" s="212"/>
      <c r="C430" s="213"/>
      <c r="D430" s="203" t="s">
        <v>153</v>
      </c>
      <c r="E430" s="214" t="s">
        <v>1</v>
      </c>
      <c r="F430" s="215" t="s">
        <v>1213</v>
      </c>
      <c r="G430" s="213"/>
      <c r="H430" s="216">
        <v>3.8</v>
      </c>
      <c r="I430" s="217"/>
      <c r="J430" s="213"/>
      <c r="K430" s="213"/>
      <c r="L430" s="218"/>
      <c r="M430" s="219"/>
      <c r="N430" s="220"/>
      <c r="O430" s="220"/>
      <c r="P430" s="220"/>
      <c r="Q430" s="220"/>
      <c r="R430" s="220"/>
      <c r="S430" s="220"/>
      <c r="T430" s="221"/>
      <c r="AT430" s="222" t="s">
        <v>153</v>
      </c>
      <c r="AU430" s="222" t="s">
        <v>86</v>
      </c>
      <c r="AV430" s="14" t="s">
        <v>86</v>
      </c>
      <c r="AW430" s="14" t="s">
        <v>32</v>
      </c>
      <c r="AX430" s="14" t="s">
        <v>76</v>
      </c>
      <c r="AY430" s="222" t="s">
        <v>141</v>
      </c>
    </row>
    <row r="431" spans="1:65" s="14" customFormat="1">
      <c r="B431" s="212"/>
      <c r="C431" s="213"/>
      <c r="D431" s="203" t="s">
        <v>153</v>
      </c>
      <c r="E431" s="214" t="s">
        <v>1</v>
      </c>
      <c r="F431" s="215" t="s">
        <v>1214</v>
      </c>
      <c r="G431" s="213"/>
      <c r="H431" s="216">
        <v>2.46</v>
      </c>
      <c r="I431" s="217"/>
      <c r="J431" s="213"/>
      <c r="K431" s="213"/>
      <c r="L431" s="218"/>
      <c r="M431" s="219"/>
      <c r="N431" s="220"/>
      <c r="O431" s="220"/>
      <c r="P431" s="220"/>
      <c r="Q431" s="220"/>
      <c r="R431" s="220"/>
      <c r="S431" s="220"/>
      <c r="T431" s="221"/>
      <c r="AT431" s="222" t="s">
        <v>153</v>
      </c>
      <c r="AU431" s="222" t="s">
        <v>86</v>
      </c>
      <c r="AV431" s="14" t="s">
        <v>86</v>
      </c>
      <c r="AW431" s="14" t="s">
        <v>32</v>
      </c>
      <c r="AX431" s="14" t="s">
        <v>76</v>
      </c>
      <c r="AY431" s="222" t="s">
        <v>141</v>
      </c>
    </row>
    <row r="432" spans="1:65" s="15" customFormat="1">
      <c r="B432" s="223"/>
      <c r="C432" s="224"/>
      <c r="D432" s="203" t="s">
        <v>153</v>
      </c>
      <c r="E432" s="225" t="s">
        <v>1</v>
      </c>
      <c r="F432" s="226" t="s">
        <v>212</v>
      </c>
      <c r="G432" s="224"/>
      <c r="H432" s="227">
        <v>219.96</v>
      </c>
      <c r="I432" s="228"/>
      <c r="J432" s="224"/>
      <c r="K432" s="224"/>
      <c r="L432" s="229"/>
      <c r="M432" s="230"/>
      <c r="N432" s="231"/>
      <c r="O432" s="231"/>
      <c r="P432" s="231"/>
      <c r="Q432" s="231"/>
      <c r="R432" s="231"/>
      <c r="S432" s="231"/>
      <c r="T432" s="232"/>
      <c r="AT432" s="233" t="s">
        <v>153</v>
      </c>
      <c r="AU432" s="233" t="s">
        <v>86</v>
      </c>
      <c r="AV432" s="15" t="s">
        <v>148</v>
      </c>
      <c r="AW432" s="15" t="s">
        <v>32</v>
      </c>
      <c r="AX432" s="15" t="s">
        <v>84</v>
      </c>
      <c r="AY432" s="233" t="s">
        <v>141</v>
      </c>
    </row>
    <row r="433" spans="1:65" s="2" customFormat="1" ht="24.2" customHeight="1">
      <c r="A433" s="34"/>
      <c r="B433" s="35"/>
      <c r="C433" s="187" t="s">
        <v>1215</v>
      </c>
      <c r="D433" s="187" t="s">
        <v>144</v>
      </c>
      <c r="E433" s="188" t="s">
        <v>486</v>
      </c>
      <c r="F433" s="189" t="s">
        <v>487</v>
      </c>
      <c r="G433" s="190" t="s">
        <v>269</v>
      </c>
      <c r="H433" s="191">
        <v>2.1019999999999999</v>
      </c>
      <c r="I433" s="192"/>
      <c r="J433" s="193">
        <f>ROUND(I433*H433,2)</f>
        <v>0</v>
      </c>
      <c r="K433" s="194"/>
      <c r="L433" s="39"/>
      <c r="M433" s="195" t="s">
        <v>1</v>
      </c>
      <c r="N433" s="196" t="s">
        <v>41</v>
      </c>
      <c r="O433" s="71"/>
      <c r="P433" s="197">
        <f>O433*H433</f>
        <v>0</v>
      </c>
      <c r="Q433" s="197">
        <v>0</v>
      </c>
      <c r="R433" s="197">
        <f>Q433*H433</f>
        <v>0</v>
      </c>
      <c r="S433" s="197">
        <v>0</v>
      </c>
      <c r="T433" s="198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99" t="s">
        <v>216</v>
      </c>
      <c r="AT433" s="199" t="s">
        <v>144</v>
      </c>
      <c r="AU433" s="199" t="s">
        <v>86</v>
      </c>
      <c r="AY433" s="17" t="s">
        <v>141</v>
      </c>
      <c r="BE433" s="200">
        <f>IF(N433="základní",J433,0)</f>
        <v>0</v>
      </c>
      <c r="BF433" s="200">
        <f>IF(N433="snížená",J433,0)</f>
        <v>0</v>
      </c>
      <c r="BG433" s="200">
        <f>IF(N433="zákl. přenesená",J433,0)</f>
        <v>0</v>
      </c>
      <c r="BH433" s="200">
        <f>IF(N433="sníž. přenesená",J433,0)</f>
        <v>0</v>
      </c>
      <c r="BI433" s="200">
        <f>IF(N433="nulová",J433,0)</f>
        <v>0</v>
      </c>
      <c r="BJ433" s="17" t="s">
        <v>84</v>
      </c>
      <c r="BK433" s="200">
        <f>ROUND(I433*H433,2)</f>
        <v>0</v>
      </c>
      <c r="BL433" s="17" t="s">
        <v>216</v>
      </c>
      <c r="BM433" s="199" t="s">
        <v>1216</v>
      </c>
    </row>
    <row r="434" spans="1:65" s="2" customFormat="1" ht="24.2" customHeight="1">
      <c r="A434" s="34"/>
      <c r="B434" s="35"/>
      <c r="C434" s="187" t="s">
        <v>1217</v>
      </c>
      <c r="D434" s="187" t="s">
        <v>144</v>
      </c>
      <c r="E434" s="188" t="s">
        <v>490</v>
      </c>
      <c r="F434" s="189" t="s">
        <v>491</v>
      </c>
      <c r="G434" s="190" t="s">
        <v>269</v>
      </c>
      <c r="H434" s="191">
        <v>2.1019999999999999</v>
      </c>
      <c r="I434" s="192"/>
      <c r="J434" s="193">
        <f>ROUND(I434*H434,2)</f>
        <v>0</v>
      </c>
      <c r="K434" s="194"/>
      <c r="L434" s="39"/>
      <c r="M434" s="195" t="s">
        <v>1</v>
      </c>
      <c r="N434" s="196" t="s">
        <v>41</v>
      </c>
      <c r="O434" s="71"/>
      <c r="P434" s="197">
        <f>O434*H434</f>
        <v>0</v>
      </c>
      <c r="Q434" s="197">
        <v>0</v>
      </c>
      <c r="R434" s="197">
        <f>Q434*H434</f>
        <v>0</v>
      </c>
      <c r="S434" s="197">
        <v>0</v>
      </c>
      <c r="T434" s="198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99" t="s">
        <v>216</v>
      </c>
      <c r="AT434" s="199" t="s">
        <v>144</v>
      </c>
      <c r="AU434" s="199" t="s">
        <v>86</v>
      </c>
      <c r="AY434" s="17" t="s">
        <v>141</v>
      </c>
      <c r="BE434" s="200">
        <f>IF(N434="základní",J434,0)</f>
        <v>0</v>
      </c>
      <c r="BF434" s="200">
        <f>IF(N434="snížená",J434,0)</f>
        <v>0</v>
      </c>
      <c r="BG434" s="200">
        <f>IF(N434="zákl. přenesená",J434,0)</f>
        <v>0</v>
      </c>
      <c r="BH434" s="200">
        <f>IF(N434="sníž. přenesená",J434,0)</f>
        <v>0</v>
      </c>
      <c r="BI434" s="200">
        <f>IF(N434="nulová",J434,0)</f>
        <v>0</v>
      </c>
      <c r="BJ434" s="17" t="s">
        <v>84</v>
      </c>
      <c r="BK434" s="200">
        <f>ROUND(I434*H434,2)</f>
        <v>0</v>
      </c>
      <c r="BL434" s="17" t="s">
        <v>216</v>
      </c>
      <c r="BM434" s="199" t="s">
        <v>1218</v>
      </c>
    </row>
    <row r="435" spans="1:65" s="12" customFormat="1" ht="22.9" customHeight="1">
      <c r="B435" s="171"/>
      <c r="C435" s="172"/>
      <c r="D435" s="173" t="s">
        <v>75</v>
      </c>
      <c r="E435" s="185" t="s">
        <v>493</v>
      </c>
      <c r="F435" s="185" t="s">
        <v>494</v>
      </c>
      <c r="G435" s="172"/>
      <c r="H435" s="172"/>
      <c r="I435" s="175"/>
      <c r="J435" s="186">
        <f>BK435</f>
        <v>0</v>
      </c>
      <c r="K435" s="172"/>
      <c r="L435" s="177"/>
      <c r="M435" s="178"/>
      <c r="N435" s="179"/>
      <c r="O435" s="179"/>
      <c r="P435" s="180">
        <f>SUM(P436:P451)</f>
        <v>0</v>
      </c>
      <c r="Q435" s="179"/>
      <c r="R435" s="180">
        <f>SUM(R436:R451)</f>
        <v>0.17447839999999998</v>
      </c>
      <c r="S435" s="179"/>
      <c r="T435" s="181">
        <f>SUM(T436:T451)</f>
        <v>2.7939680000000001E-2</v>
      </c>
      <c r="AR435" s="182" t="s">
        <v>86</v>
      </c>
      <c r="AT435" s="183" t="s">
        <v>75</v>
      </c>
      <c r="AU435" s="183" t="s">
        <v>84</v>
      </c>
      <c r="AY435" s="182" t="s">
        <v>141</v>
      </c>
      <c r="BK435" s="184">
        <f>SUM(BK436:BK451)</f>
        <v>0</v>
      </c>
    </row>
    <row r="436" spans="1:65" s="2" customFormat="1" ht="16.5" customHeight="1">
      <c r="A436" s="34"/>
      <c r="B436" s="35"/>
      <c r="C436" s="187" t="s">
        <v>1219</v>
      </c>
      <c r="D436" s="187" t="s">
        <v>144</v>
      </c>
      <c r="E436" s="188" t="s">
        <v>496</v>
      </c>
      <c r="F436" s="189" t="s">
        <v>497</v>
      </c>
      <c r="G436" s="190" t="s">
        <v>147</v>
      </c>
      <c r="H436" s="191">
        <v>90.128</v>
      </c>
      <c r="I436" s="192"/>
      <c r="J436" s="193">
        <f>ROUND(I436*H436,2)</f>
        <v>0</v>
      </c>
      <c r="K436" s="194"/>
      <c r="L436" s="39"/>
      <c r="M436" s="195" t="s">
        <v>1</v>
      </c>
      <c r="N436" s="196" t="s">
        <v>41</v>
      </c>
      <c r="O436" s="71"/>
      <c r="P436" s="197">
        <f>O436*H436</f>
        <v>0</v>
      </c>
      <c r="Q436" s="197">
        <v>1E-3</v>
      </c>
      <c r="R436" s="197">
        <f>Q436*H436</f>
        <v>9.0128E-2</v>
      </c>
      <c r="S436" s="197">
        <v>3.1E-4</v>
      </c>
      <c r="T436" s="198">
        <f>S436*H436</f>
        <v>2.7939680000000001E-2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99" t="s">
        <v>216</v>
      </c>
      <c r="AT436" s="199" t="s">
        <v>144</v>
      </c>
      <c r="AU436" s="199" t="s">
        <v>86</v>
      </c>
      <c r="AY436" s="17" t="s">
        <v>141</v>
      </c>
      <c r="BE436" s="200">
        <f>IF(N436="základní",J436,0)</f>
        <v>0</v>
      </c>
      <c r="BF436" s="200">
        <f>IF(N436="snížená",J436,0)</f>
        <v>0</v>
      </c>
      <c r="BG436" s="200">
        <f>IF(N436="zákl. přenesená",J436,0)</f>
        <v>0</v>
      </c>
      <c r="BH436" s="200">
        <f>IF(N436="sníž. přenesená",J436,0)</f>
        <v>0</v>
      </c>
      <c r="BI436" s="200">
        <f>IF(N436="nulová",J436,0)</f>
        <v>0</v>
      </c>
      <c r="BJ436" s="17" t="s">
        <v>84</v>
      </c>
      <c r="BK436" s="200">
        <f>ROUND(I436*H436,2)</f>
        <v>0</v>
      </c>
      <c r="BL436" s="17" t="s">
        <v>216</v>
      </c>
      <c r="BM436" s="199" t="s">
        <v>1220</v>
      </c>
    </row>
    <row r="437" spans="1:65" s="13" customFormat="1">
      <c r="B437" s="201"/>
      <c r="C437" s="202"/>
      <c r="D437" s="203" t="s">
        <v>153</v>
      </c>
      <c r="E437" s="204" t="s">
        <v>1</v>
      </c>
      <c r="F437" s="205" t="s">
        <v>535</v>
      </c>
      <c r="G437" s="202"/>
      <c r="H437" s="204" t="s">
        <v>1</v>
      </c>
      <c r="I437" s="206"/>
      <c r="J437" s="202"/>
      <c r="K437" s="202"/>
      <c r="L437" s="207"/>
      <c r="M437" s="208"/>
      <c r="N437" s="209"/>
      <c r="O437" s="209"/>
      <c r="P437" s="209"/>
      <c r="Q437" s="209"/>
      <c r="R437" s="209"/>
      <c r="S437" s="209"/>
      <c r="T437" s="210"/>
      <c r="AT437" s="211" t="s">
        <v>153</v>
      </c>
      <c r="AU437" s="211" t="s">
        <v>86</v>
      </c>
      <c r="AV437" s="13" t="s">
        <v>84</v>
      </c>
      <c r="AW437" s="13" t="s">
        <v>32</v>
      </c>
      <c r="AX437" s="13" t="s">
        <v>76</v>
      </c>
      <c r="AY437" s="211" t="s">
        <v>141</v>
      </c>
    </row>
    <row r="438" spans="1:65" s="14" customFormat="1">
      <c r="B438" s="212"/>
      <c r="C438" s="213"/>
      <c r="D438" s="203" t="s">
        <v>153</v>
      </c>
      <c r="E438" s="214" t="s">
        <v>1</v>
      </c>
      <c r="F438" s="215" t="s">
        <v>1020</v>
      </c>
      <c r="G438" s="213"/>
      <c r="H438" s="216">
        <v>70.2</v>
      </c>
      <c r="I438" s="217"/>
      <c r="J438" s="213"/>
      <c r="K438" s="213"/>
      <c r="L438" s="218"/>
      <c r="M438" s="219"/>
      <c r="N438" s="220"/>
      <c r="O438" s="220"/>
      <c r="P438" s="220"/>
      <c r="Q438" s="220"/>
      <c r="R438" s="220"/>
      <c r="S438" s="220"/>
      <c r="T438" s="221"/>
      <c r="AT438" s="222" t="s">
        <v>153</v>
      </c>
      <c r="AU438" s="222" t="s">
        <v>86</v>
      </c>
      <c r="AV438" s="14" t="s">
        <v>86</v>
      </c>
      <c r="AW438" s="14" t="s">
        <v>32</v>
      </c>
      <c r="AX438" s="14" t="s">
        <v>76</v>
      </c>
      <c r="AY438" s="222" t="s">
        <v>141</v>
      </c>
    </row>
    <row r="439" spans="1:65" s="14" customFormat="1">
      <c r="B439" s="212"/>
      <c r="C439" s="213"/>
      <c r="D439" s="203" t="s">
        <v>153</v>
      </c>
      <c r="E439" s="214" t="s">
        <v>1</v>
      </c>
      <c r="F439" s="215" t="s">
        <v>538</v>
      </c>
      <c r="G439" s="213"/>
      <c r="H439" s="216">
        <v>-1.8</v>
      </c>
      <c r="I439" s="217"/>
      <c r="J439" s="213"/>
      <c r="K439" s="213"/>
      <c r="L439" s="218"/>
      <c r="M439" s="219"/>
      <c r="N439" s="220"/>
      <c r="O439" s="220"/>
      <c r="P439" s="220"/>
      <c r="Q439" s="220"/>
      <c r="R439" s="220"/>
      <c r="S439" s="220"/>
      <c r="T439" s="221"/>
      <c r="AT439" s="222" t="s">
        <v>153</v>
      </c>
      <c r="AU439" s="222" t="s">
        <v>86</v>
      </c>
      <c r="AV439" s="14" t="s">
        <v>86</v>
      </c>
      <c r="AW439" s="14" t="s">
        <v>32</v>
      </c>
      <c r="AX439" s="14" t="s">
        <v>76</v>
      </c>
      <c r="AY439" s="222" t="s">
        <v>141</v>
      </c>
    </row>
    <row r="440" spans="1:65" s="14" customFormat="1">
      <c r="B440" s="212"/>
      <c r="C440" s="213"/>
      <c r="D440" s="203" t="s">
        <v>153</v>
      </c>
      <c r="E440" s="214" t="s">
        <v>1</v>
      </c>
      <c r="F440" s="215" t="s">
        <v>1221</v>
      </c>
      <c r="G440" s="213"/>
      <c r="H440" s="216">
        <v>52.38</v>
      </c>
      <c r="I440" s="217"/>
      <c r="J440" s="213"/>
      <c r="K440" s="213"/>
      <c r="L440" s="218"/>
      <c r="M440" s="219"/>
      <c r="N440" s="220"/>
      <c r="O440" s="220"/>
      <c r="P440" s="220"/>
      <c r="Q440" s="220"/>
      <c r="R440" s="220"/>
      <c r="S440" s="220"/>
      <c r="T440" s="221"/>
      <c r="AT440" s="222" t="s">
        <v>153</v>
      </c>
      <c r="AU440" s="222" t="s">
        <v>86</v>
      </c>
      <c r="AV440" s="14" t="s">
        <v>86</v>
      </c>
      <c r="AW440" s="14" t="s">
        <v>32</v>
      </c>
      <c r="AX440" s="14" t="s">
        <v>76</v>
      </c>
      <c r="AY440" s="222" t="s">
        <v>141</v>
      </c>
    </row>
    <row r="441" spans="1:65" s="14" customFormat="1">
      <c r="B441" s="212"/>
      <c r="C441" s="213"/>
      <c r="D441" s="203" t="s">
        <v>153</v>
      </c>
      <c r="E441" s="214" t="s">
        <v>1</v>
      </c>
      <c r="F441" s="215" t="s">
        <v>538</v>
      </c>
      <c r="G441" s="213"/>
      <c r="H441" s="216">
        <v>-1.8</v>
      </c>
      <c r="I441" s="217"/>
      <c r="J441" s="213"/>
      <c r="K441" s="213"/>
      <c r="L441" s="218"/>
      <c r="M441" s="219"/>
      <c r="N441" s="220"/>
      <c r="O441" s="220"/>
      <c r="P441" s="220"/>
      <c r="Q441" s="220"/>
      <c r="R441" s="220"/>
      <c r="S441" s="220"/>
      <c r="T441" s="221"/>
      <c r="AT441" s="222" t="s">
        <v>153</v>
      </c>
      <c r="AU441" s="222" t="s">
        <v>86</v>
      </c>
      <c r="AV441" s="14" t="s">
        <v>86</v>
      </c>
      <c r="AW441" s="14" t="s">
        <v>32</v>
      </c>
      <c r="AX441" s="14" t="s">
        <v>76</v>
      </c>
      <c r="AY441" s="222" t="s">
        <v>141</v>
      </c>
    </row>
    <row r="442" spans="1:65" s="13" customFormat="1">
      <c r="B442" s="201"/>
      <c r="C442" s="202"/>
      <c r="D442" s="203" t="s">
        <v>153</v>
      </c>
      <c r="E442" s="204" t="s">
        <v>1</v>
      </c>
      <c r="F442" s="205" t="s">
        <v>541</v>
      </c>
      <c r="G442" s="202"/>
      <c r="H442" s="204" t="s">
        <v>1</v>
      </c>
      <c r="I442" s="206"/>
      <c r="J442" s="202"/>
      <c r="K442" s="202"/>
      <c r="L442" s="207"/>
      <c r="M442" s="208"/>
      <c r="N442" s="209"/>
      <c r="O442" s="209"/>
      <c r="P442" s="209"/>
      <c r="Q442" s="209"/>
      <c r="R442" s="209"/>
      <c r="S442" s="209"/>
      <c r="T442" s="210"/>
      <c r="AT442" s="211" t="s">
        <v>153</v>
      </c>
      <c r="AU442" s="211" t="s">
        <v>86</v>
      </c>
      <c r="AV442" s="13" t="s">
        <v>84</v>
      </c>
      <c r="AW442" s="13" t="s">
        <v>32</v>
      </c>
      <c r="AX442" s="13" t="s">
        <v>76</v>
      </c>
      <c r="AY442" s="211" t="s">
        <v>141</v>
      </c>
    </row>
    <row r="443" spans="1:65" s="14" customFormat="1">
      <c r="B443" s="212"/>
      <c r="C443" s="213"/>
      <c r="D443" s="203" t="s">
        <v>153</v>
      </c>
      <c r="E443" s="214" t="s">
        <v>1</v>
      </c>
      <c r="F443" s="215" t="s">
        <v>1222</v>
      </c>
      <c r="G443" s="213"/>
      <c r="H443" s="216">
        <v>-28.852</v>
      </c>
      <c r="I443" s="217"/>
      <c r="J443" s="213"/>
      <c r="K443" s="213"/>
      <c r="L443" s="218"/>
      <c r="M443" s="219"/>
      <c r="N443" s="220"/>
      <c r="O443" s="220"/>
      <c r="P443" s="220"/>
      <c r="Q443" s="220"/>
      <c r="R443" s="220"/>
      <c r="S443" s="220"/>
      <c r="T443" s="221"/>
      <c r="AT443" s="222" t="s">
        <v>153</v>
      </c>
      <c r="AU443" s="222" t="s">
        <v>86</v>
      </c>
      <c r="AV443" s="14" t="s">
        <v>86</v>
      </c>
      <c r="AW443" s="14" t="s">
        <v>32</v>
      </c>
      <c r="AX443" s="14" t="s">
        <v>76</v>
      </c>
      <c r="AY443" s="222" t="s">
        <v>141</v>
      </c>
    </row>
    <row r="444" spans="1:65" s="15" customFormat="1">
      <c r="B444" s="223"/>
      <c r="C444" s="224"/>
      <c r="D444" s="203" t="s">
        <v>153</v>
      </c>
      <c r="E444" s="225" t="s">
        <v>1</v>
      </c>
      <c r="F444" s="226" t="s">
        <v>212</v>
      </c>
      <c r="G444" s="224"/>
      <c r="H444" s="227">
        <v>90.128</v>
      </c>
      <c r="I444" s="228"/>
      <c r="J444" s="224"/>
      <c r="K444" s="224"/>
      <c r="L444" s="229"/>
      <c r="M444" s="230"/>
      <c r="N444" s="231"/>
      <c r="O444" s="231"/>
      <c r="P444" s="231"/>
      <c r="Q444" s="231"/>
      <c r="R444" s="231"/>
      <c r="S444" s="231"/>
      <c r="T444" s="232"/>
      <c r="AT444" s="233" t="s">
        <v>153</v>
      </c>
      <c r="AU444" s="233" t="s">
        <v>86</v>
      </c>
      <c r="AV444" s="15" t="s">
        <v>148</v>
      </c>
      <c r="AW444" s="15" t="s">
        <v>32</v>
      </c>
      <c r="AX444" s="15" t="s">
        <v>84</v>
      </c>
      <c r="AY444" s="233" t="s">
        <v>141</v>
      </c>
    </row>
    <row r="445" spans="1:65" s="2" customFormat="1" ht="24.2" customHeight="1">
      <c r="A445" s="34"/>
      <c r="B445" s="35"/>
      <c r="C445" s="187" t="s">
        <v>1223</v>
      </c>
      <c r="D445" s="187" t="s">
        <v>144</v>
      </c>
      <c r="E445" s="188" t="s">
        <v>506</v>
      </c>
      <c r="F445" s="189" t="s">
        <v>507</v>
      </c>
      <c r="G445" s="190" t="s">
        <v>147</v>
      </c>
      <c r="H445" s="191">
        <v>175.73</v>
      </c>
      <c r="I445" s="192"/>
      <c r="J445" s="193">
        <f>ROUND(I445*H445,2)</f>
        <v>0</v>
      </c>
      <c r="K445" s="194"/>
      <c r="L445" s="39"/>
      <c r="M445" s="195" t="s">
        <v>1</v>
      </c>
      <c r="N445" s="196" t="s">
        <v>41</v>
      </c>
      <c r="O445" s="71"/>
      <c r="P445" s="197">
        <f>O445*H445</f>
        <v>0</v>
      </c>
      <c r="Q445" s="197">
        <v>2.0000000000000001E-4</v>
      </c>
      <c r="R445" s="197">
        <f>Q445*H445</f>
        <v>3.5145999999999997E-2</v>
      </c>
      <c r="S445" s="197">
        <v>0</v>
      </c>
      <c r="T445" s="198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99" t="s">
        <v>216</v>
      </c>
      <c r="AT445" s="199" t="s">
        <v>144</v>
      </c>
      <c r="AU445" s="199" t="s">
        <v>86</v>
      </c>
      <c r="AY445" s="17" t="s">
        <v>141</v>
      </c>
      <c r="BE445" s="200">
        <f>IF(N445="základní",J445,0)</f>
        <v>0</v>
      </c>
      <c r="BF445" s="200">
        <f>IF(N445="snížená",J445,0)</f>
        <v>0</v>
      </c>
      <c r="BG445" s="200">
        <f>IF(N445="zákl. přenesená",J445,0)</f>
        <v>0</v>
      </c>
      <c r="BH445" s="200">
        <f>IF(N445="sníž. přenesená",J445,0)</f>
        <v>0</v>
      </c>
      <c r="BI445" s="200">
        <f>IF(N445="nulová",J445,0)</f>
        <v>0</v>
      </c>
      <c r="BJ445" s="17" t="s">
        <v>84</v>
      </c>
      <c r="BK445" s="200">
        <f>ROUND(I445*H445,2)</f>
        <v>0</v>
      </c>
      <c r="BL445" s="17" t="s">
        <v>216</v>
      </c>
      <c r="BM445" s="199" t="s">
        <v>1224</v>
      </c>
    </row>
    <row r="446" spans="1:65" s="13" customFormat="1">
      <c r="B446" s="201"/>
      <c r="C446" s="202"/>
      <c r="D446" s="203" t="s">
        <v>153</v>
      </c>
      <c r="E446" s="204" t="s">
        <v>1</v>
      </c>
      <c r="F446" s="205" t="s">
        <v>777</v>
      </c>
      <c r="G446" s="202"/>
      <c r="H446" s="204" t="s">
        <v>1</v>
      </c>
      <c r="I446" s="206"/>
      <c r="J446" s="202"/>
      <c r="K446" s="202"/>
      <c r="L446" s="207"/>
      <c r="M446" s="208"/>
      <c r="N446" s="209"/>
      <c r="O446" s="209"/>
      <c r="P446" s="209"/>
      <c r="Q446" s="209"/>
      <c r="R446" s="209"/>
      <c r="S446" s="209"/>
      <c r="T446" s="210"/>
      <c r="AT446" s="211" t="s">
        <v>153</v>
      </c>
      <c r="AU446" s="211" t="s">
        <v>86</v>
      </c>
      <c r="AV446" s="13" t="s">
        <v>84</v>
      </c>
      <c r="AW446" s="13" t="s">
        <v>32</v>
      </c>
      <c r="AX446" s="13" t="s">
        <v>76</v>
      </c>
      <c r="AY446" s="211" t="s">
        <v>141</v>
      </c>
    </row>
    <row r="447" spans="1:65" s="14" customFormat="1">
      <c r="B447" s="212"/>
      <c r="C447" s="213"/>
      <c r="D447" s="203" t="s">
        <v>153</v>
      </c>
      <c r="E447" s="214" t="s">
        <v>1</v>
      </c>
      <c r="F447" s="215" t="s">
        <v>1225</v>
      </c>
      <c r="G447" s="213"/>
      <c r="H447" s="216">
        <v>125.7</v>
      </c>
      <c r="I447" s="217"/>
      <c r="J447" s="213"/>
      <c r="K447" s="213"/>
      <c r="L447" s="218"/>
      <c r="M447" s="219"/>
      <c r="N447" s="220"/>
      <c r="O447" s="220"/>
      <c r="P447" s="220"/>
      <c r="Q447" s="220"/>
      <c r="R447" s="220"/>
      <c r="S447" s="220"/>
      <c r="T447" s="221"/>
      <c r="AT447" s="222" t="s">
        <v>153</v>
      </c>
      <c r="AU447" s="222" t="s">
        <v>86</v>
      </c>
      <c r="AV447" s="14" t="s">
        <v>86</v>
      </c>
      <c r="AW447" s="14" t="s">
        <v>32</v>
      </c>
      <c r="AX447" s="14" t="s">
        <v>76</v>
      </c>
      <c r="AY447" s="222" t="s">
        <v>141</v>
      </c>
    </row>
    <row r="448" spans="1:65" s="13" customFormat="1">
      <c r="B448" s="201"/>
      <c r="C448" s="202"/>
      <c r="D448" s="203" t="s">
        <v>153</v>
      </c>
      <c r="E448" s="204" t="s">
        <v>1</v>
      </c>
      <c r="F448" s="205" t="s">
        <v>971</v>
      </c>
      <c r="G448" s="202"/>
      <c r="H448" s="204" t="s">
        <v>1</v>
      </c>
      <c r="I448" s="206"/>
      <c r="J448" s="202"/>
      <c r="K448" s="202"/>
      <c r="L448" s="207"/>
      <c r="M448" s="208"/>
      <c r="N448" s="209"/>
      <c r="O448" s="209"/>
      <c r="P448" s="209"/>
      <c r="Q448" s="209"/>
      <c r="R448" s="209"/>
      <c r="S448" s="209"/>
      <c r="T448" s="210"/>
      <c r="AT448" s="211" t="s">
        <v>153</v>
      </c>
      <c r="AU448" s="211" t="s">
        <v>86</v>
      </c>
      <c r="AV448" s="13" t="s">
        <v>84</v>
      </c>
      <c r="AW448" s="13" t="s">
        <v>32</v>
      </c>
      <c r="AX448" s="13" t="s">
        <v>76</v>
      </c>
      <c r="AY448" s="211" t="s">
        <v>141</v>
      </c>
    </row>
    <row r="449" spans="1:65" s="14" customFormat="1">
      <c r="B449" s="212"/>
      <c r="C449" s="213"/>
      <c r="D449" s="203" t="s">
        <v>153</v>
      </c>
      <c r="E449" s="214" t="s">
        <v>1</v>
      </c>
      <c r="F449" s="215" t="s">
        <v>1226</v>
      </c>
      <c r="G449" s="213"/>
      <c r="H449" s="216">
        <v>50.03</v>
      </c>
      <c r="I449" s="217"/>
      <c r="J449" s="213"/>
      <c r="K449" s="213"/>
      <c r="L449" s="218"/>
      <c r="M449" s="219"/>
      <c r="N449" s="220"/>
      <c r="O449" s="220"/>
      <c r="P449" s="220"/>
      <c r="Q449" s="220"/>
      <c r="R449" s="220"/>
      <c r="S449" s="220"/>
      <c r="T449" s="221"/>
      <c r="AT449" s="222" t="s">
        <v>153</v>
      </c>
      <c r="AU449" s="222" t="s">
        <v>86</v>
      </c>
      <c r="AV449" s="14" t="s">
        <v>86</v>
      </c>
      <c r="AW449" s="14" t="s">
        <v>32</v>
      </c>
      <c r="AX449" s="14" t="s">
        <v>76</v>
      </c>
      <c r="AY449" s="222" t="s">
        <v>141</v>
      </c>
    </row>
    <row r="450" spans="1:65" s="15" customFormat="1">
      <c r="B450" s="223"/>
      <c r="C450" s="224"/>
      <c r="D450" s="203" t="s">
        <v>153</v>
      </c>
      <c r="E450" s="225" t="s">
        <v>1</v>
      </c>
      <c r="F450" s="226" t="s">
        <v>212</v>
      </c>
      <c r="G450" s="224"/>
      <c r="H450" s="227">
        <v>175.73</v>
      </c>
      <c r="I450" s="228"/>
      <c r="J450" s="224"/>
      <c r="K450" s="224"/>
      <c r="L450" s="229"/>
      <c r="M450" s="230"/>
      <c r="N450" s="231"/>
      <c r="O450" s="231"/>
      <c r="P450" s="231"/>
      <c r="Q450" s="231"/>
      <c r="R450" s="231"/>
      <c r="S450" s="231"/>
      <c r="T450" s="232"/>
      <c r="AT450" s="233" t="s">
        <v>153</v>
      </c>
      <c r="AU450" s="233" t="s">
        <v>86</v>
      </c>
      <c r="AV450" s="15" t="s">
        <v>148</v>
      </c>
      <c r="AW450" s="15" t="s">
        <v>32</v>
      </c>
      <c r="AX450" s="15" t="s">
        <v>84</v>
      </c>
      <c r="AY450" s="233" t="s">
        <v>141</v>
      </c>
    </row>
    <row r="451" spans="1:65" s="2" customFormat="1" ht="33" customHeight="1">
      <c r="A451" s="34"/>
      <c r="B451" s="35"/>
      <c r="C451" s="187" t="s">
        <v>1227</v>
      </c>
      <c r="D451" s="187" t="s">
        <v>144</v>
      </c>
      <c r="E451" s="188" t="s">
        <v>510</v>
      </c>
      <c r="F451" s="189" t="s">
        <v>511</v>
      </c>
      <c r="G451" s="190" t="s">
        <v>147</v>
      </c>
      <c r="H451" s="191">
        <v>175.73</v>
      </c>
      <c r="I451" s="192"/>
      <c r="J451" s="193">
        <f>ROUND(I451*H451,2)</f>
        <v>0</v>
      </c>
      <c r="K451" s="194"/>
      <c r="L451" s="39"/>
      <c r="M451" s="248" t="s">
        <v>1</v>
      </c>
      <c r="N451" s="249" t="s">
        <v>41</v>
      </c>
      <c r="O451" s="250"/>
      <c r="P451" s="251">
        <f>O451*H451</f>
        <v>0</v>
      </c>
      <c r="Q451" s="251">
        <v>2.7999999999999998E-4</v>
      </c>
      <c r="R451" s="251">
        <f>Q451*H451</f>
        <v>4.9204399999999995E-2</v>
      </c>
      <c r="S451" s="251">
        <v>0</v>
      </c>
      <c r="T451" s="252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99" t="s">
        <v>216</v>
      </c>
      <c r="AT451" s="199" t="s">
        <v>144</v>
      </c>
      <c r="AU451" s="199" t="s">
        <v>86</v>
      </c>
      <c r="AY451" s="17" t="s">
        <v>141</v>
      </c>
      <c r="BE451" s="200">
        <f>IF(N451="základní",J451,0)</f>
        <v>0</v>
      </c>
      <c r="BF451" s="200">
        <f>IF(N451="snížená",J451,0)</f>
        <v>0</v>
      </c>
      <c r="BG451" s="200">
        <f>IF(N451="zákl. přenesená",J451,0)</f>
        <v>0</v>
      </c>
      <c r="BH451" s="200">
        <f>IF(N451="sníž. přenesená",J451,0)</f>
        <v>0</v>
      </c>
      <c r="BI451" s="200">
        <f>IF(N451="nulová",J451,0)</f>
        <v>0</v>
      </c>
      <c r="BJ451" s="17" t="s">
        <v>84</v>
      </c>
      <c r="BK451" s="200">
        <f>ROUND(I451*H451,2)</f>
        <v>0</v>
      </c>
      <c r="BL451" s="17" t="s">
        <v>216</v>
      </c>
      <c r="BM451" s="199" t="s">
        <v>1228</v>
      </c>
    </row>
    <row r="452" spans="1:65" s="2" customFormat="1" ht="6.95" customHeight="1">
      <c r="A452" s="34"/>
      <c r="B452" s="54"/>
      <c r="C452" s="55"/>
      <c r="D452" s="55"/>
      <c r="E452" s="55"/>
      <c r="F452" s="55"/>
      <c r="G452" s="55"/>
      <c r="H452" s="55"/>
      <c r="I452" s="55"/>
      <c r="J452" s="55"/>
      <c r="K452" s="55"/>
      <c r="L452" s="39"/>
      <c r="M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</row>
  </sheetData>
  <sheetProtection algorithmName="SHA-512" hashValue="jeY9+2EYA1AdoFD80j8rueBVYd7fpfaWREvSJRvAGLX1oSLx+Ogftjibxo737nj4Bjtm0ke9+S/UnWLqDnqoEQ==" saltValue="IZ8ts/LvksiMv88IPmkuit51grGT48yodUdCkKZBWwVyM0DEGAhn0ushJtrJXC/Hf2srn5dGDvXhVHXtSP79JA==" spinCount="100000" sheet="1" objects="1" scenarios="1" formatColumns="0" formatRows="0" autoFilter="0"/>
  <autoFilter ref="C132:K451" xr:uid="{00000000-0009-0000-0000-000004000000}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67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7" t="s">
        <v>98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1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26.25" customHeight="1">
      <c r="B7" s="20"/>
      <c r="E7" s="311" t="str">
        <f>'Rekapitulace stavby'!K6</f>
        <v>Stavební úpravy záchodků v objektu VOŠS a SŠS Vysoké Mýto v ul. Komenského 1-II</v>
      </c>
      <c r="F7" s="312"/>
      <c r="G7" s="312"/>
      <c r="H7" s="312"/>
      <c r="L7" s="20"/>
    </row>
    <row r="8" spans="1:46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3" t="s">
        <v>1229</v>
      </c>
      <c r="F9" s="314"/>
      <c r="G9" s="314"/>
      <c r="H9" s="31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11. 11. 2022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7" t="s">
        <v>1</v>
      </c>
      <c r="F27" s="317"/>
      <c r="G27" s="317"/>
      <c r="H27" s="31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ROUND(J120,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ROUND((SUM(BE120:BE166)),  2)</f>
        <v>0</v>
      </c>
      <c r="G33" s="34"/>
      <c r="H33" s="34"/>
      <c r="I33" s="124">
        <v>0.21</v>
      </c>
      <c r="J33" s="123">
        <f>ROUND(((SUM(BE120:BE166))*I33),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ROUND((SUM(BF120:BF166)),  2)</f>
        <v>0</v>
      </c>
      <c r="G34" s="34"/>
      <c r="H34" s="34"/>
      <c r="I34" s="124">
        <v>0.15</v>
      </c>
      <c r="J34" s="123">
        <f>ROUND(((SUM(BF120:BF166))*I34),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43</v>
      </c>
      <c r="F35" s="123">
        <f>ROUND((SUM(BG120:BG166)),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44</v>
      </c>
      <c r="F36" s="123">
        <f>ROUND((SUM(BH120:BH166)),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45</v>
      </c>
      <c r="F37" s="123">
        <f>ROUND((SUM(BI120:BI166)),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26.25" customHeight="1">
      <c r="A85" s="34"/>
      <c r="B85" s="35"/>
      <c r="C85" s="36"/>
      <c r="D85" s="36"/>
      <c r="E85" s="309" t="str">
        <f>E7</f>
        <v>Stavební úpravy záchodků v objektu VOŠS a SŠS Vysoké Mýto v ul. Komenského 1-II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90" t="str">
        <f>E9</f>
        <v>005 - Elektro</v>
      </c>
      <c r="F87" s="308"/>
      <c r="G87" s="308"/>
      <c r="H87" s="30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poz. p.č. 230/1 a 232/3 v k.ú. Vysoké Mýto</v>
      </c>
      <c r="G89" s="36"/>
      <c r="H89" s="36"/>
      <c r="I89" s="29" t="s">
        <v>22</v>
      </c>
      <c r="J89" s="66" t="str">
        <f>IF(J12="","",J12)</f>
        <v>11. 11. 2022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VOŠ stavební a Střední škola stavební Vysové Mýto</v>
      </c>
      <c r="G91" s="36"/>
      <c r="H91" s="36"/>
      <c r="I91" s="29" t="s">
        <v>30</v>
      </c>
      <c r="J91" s="32" t="str">
        <f>E21</f>
        <v>Ing. David Karbulka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1:31" s="9" customFormat="1" ht="24.95" customHeight="1">
      <c r="B97" s="147"/>
      <c r="C97" s="148"/>
      <c r="D97" s="149" t="s">
        <v>1230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1:31" s="9" customFormat="1" ht="24.95" customHeight="1">
      <c r="B98" s="147"/>
      <c r="C98" s="148"/>
      <c r="D98" s="149" t="s">
        <v>1231</v>
      </c>
      <c r="E98" s="150"/>
      <c r="F98" s="150"/>
      <c r="G98" s="150"/>
      <c r="H98" s="150"/>
      <c r="I98" s="150"/>
      <c r="J98" s="151">
        <f>J132</f>
        <v>0</v>
      </c>
      <c r="K98" s="148"/>
      <c r="L98" s="152"/>
    </row>
    <row r="99" spans="1:31" s="9" customFormat="1" ht="24.95" customHeight="1">
      <c r="B99" s="147"/>
      <c r="C99" s="148"/>
      <c r="D99" s="149" t="s">
        <v>1232</v>
      </c>
      <c r="E99" s="150"/>
      <c r="F99" s="150"/>
      <c r="G99" s="150"/>
      <c r="H99" s="150"/>
      <c r="I99" s="150"/>
      <c r="J99" s="151">
        <f>J144</f>
        <v>0</v>
      </c>
      <c r="K99" s="148"/>
      <c r="L99" s="152"/>
    </row>
    <row r="100" spans="1:31" s="9" customFormat="1" ht="24.95" customHeight="1">
      <c r="B100" s="147"/>
      <c r="C100" s="148"/>
      <c r="D100" s="149" t="s">
        <v>1233</v>
      </c>
      <c r="E100" s="150"/>
      <c r="F100" s="150"/>
      <c r="G100" s="150"/>
      <c r="H100" s="150"/>
      <c r="I100" s="150"/>
      <c r="J100" s="151">
        <f>J154</f>
        <v>0</v>
      </c>
      <c r="K100" s="148"/>
      <c r="L100" s="152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126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6.25" customHeight="1">
      <c r="A110" s="34"/>
      <c r="B110" s="35"/>
      <c r="C110" s="36"/>
      <c r="D110" s="36"/>
      <c r="E110" s="309" t="str">
        <f>E7</f>
        <v>Stavební úpravy záchodků v objektu VOŠS a SŠS Vysoké Mýto v ul. Komenského 1-II</v>
      </c>
      <c r="F110" s="310"/>
      <c r="G110" s="310"/>
      <c r="H110" s="310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106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90" t="str">
        <f>E9</f>
        <v>005 - Elektro</v>
      </c>
      <c r="F112" s="308"/>
      <c r="G112" s="308"/>
      <c r="H112" s="308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>na poz. p.č. 230/1 a 232/3 v k.ú. Vysoké Mýto</v>
      </c>
      <c r="G114" s="36"/>
      <c r="H114" s="36"/>
      <c r="I114" s="29" t="s">
        <v>22</v>
      </c>
      <c r="J114" s="66" t="str">
        <f>IF(J12="","",J12)</f>
        <v>11. 11. 2022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>VOŠ stavební a Střední škola stavební Vysové Mýto</v>
      </c>
      <c r="G116" s="36"/>
      <c r="H116" s="36"/>
      <c r="I116" s="29" t="s">
        <v>30</v>
      </c>
      <c r="J116" s="32" t="str">
        <f>E21</f>
        <v>Ing. David Karbulka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5.2" customHeight="1">
      <c r="A117" s="34"/>
      <c r="B117" s="35"/>
      <c r="C117" s="29" t="s">
        <v>28</v>
      </c>
      <c r="D117" s="36"/>
      <c r="E117" s="36"/>
      <c r="F117" s="27" t="str">
        <f>IF(E18="","",E18)</f>
        <v>Vyplň údaj</v>
      </c>
      <c r="G117" s="36"/>
      <c r="H117" s="36"/>
      <c r="I117" s="29" t="s">
        <v>33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11" customFormat="1" ht="29.25" customHeight="1">
      <c r="A119" s="159"/>
      <c r="B119" s="160"/>
      <c r="C119" s="161" t="s">
        <v>127</v>
      </c>
      <c r="D119" s="162" t="s">
        <v>61</v>
      </c>
      <c r="E119" s="162" t="s">
        <v>57</v>
      </c>
      <c r="F119" s="162" t="s">
        <v>58</v>
      </c>
      <c r="G119" s="162" t="s">
        <v>128</v>
      </c>
      <c r="H119" s="162" t="s">
        <v>129</v>
      </c>
      <c r="I119" s="162" t="s">
        <v>130</v>
      </c>
      <c r="J119" s="163" t="s">
        <v>110</v>
      </c>
      <c r="K119" s="164" t="s">
        <v>131</v>
      </c>
      <c r="L119" s="165"/>
      <c r="M119" s="75" t="s">
        <v>1</v>
      </c>
      <c r="N119" s="76" t="s">
        <v>40</v>
      </c>
      <c r="O119" s="76" t="s">
        <v>132</v>
      </c>
      <c r="P119" s="76" t="s">
        <v>133</v>
      </c>
      <c r="Q119" s="76" t="s">
        <v>134</v>
      </c>
      <c r="R119" s="76" t="s">
        <v>135</v>
      </c>
      <c r="S119" s="76" t="s">
        <v>136</v>
      </c>
      <c r="T119" s="77" t="s">
        <v>137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5" s="2" customFormat="1" ht="22.9" customHeight="1">
      <c r="A120" s="34"/>
      <c r="B120" s="35"/>
      <c r="C120" s="82" t="s">
        <v>138</v>
      </c>
      <c r="D120" s="36"/>
      <c r="E120" s="36"/>
      <c r="F120" s="36"/>
      <c r="G120" s="36"/>
      <c r="H120" s="36"/>
      <c r="I120" s="36"/>
      <c r="J120" s="166">
        <f>BK120</f>
        <v>0</v>
      </c>
      <c r="K120" s="36"/>
      <c r="L120" s="39"/>
      <c r="M120" s="78"/>
      <c r="N120" s="167"/>
      <c r="O120" s="79"/>
      <c r="P120" s="168">
        <f>P121+P132+P144+P154</f>
        <v>0</v>
      </c>
      <c r="Q120" s="79"/>
      <c r="R120" s="168">
        <f>R121+R132+R144+R154</f>
        <v>0</v>
      </c>
      <c r="S120" s="79"/>
      <c r="T120" s="169">
        <f>T121+T132+T144+T154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75</v>
      </c>
      <c r="AU120" s="17" t="s">
        <v>112</v>
      </c>
      <c r="BK120" s="170">
        <f>BK121+BK132+BK144+BK154</f>
        <v>0</v>
      </c>
    </row>
    <row r="121" spans="1:65" s="12" customFormat="1" ht="25.9" customHeight="1">
      <c r="B121" s="171"/>
      <c r="C121" s="172"/>
      <c r="D121" s="173" t="s">
        <v>75</v>
      </c>
      <c r="E121" s="174" t="s">
        <v>1234</v>
      </c>
      <c r="F121" s="174" t="s">
        <v>1235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SUM(P122:P131)</f>
        <v>0</v>
      </c>
      <c r="Q121" s="179"/>
      <c r="R121" s="180">
        <f>SUM(R122:R131)</f>
        <v>0</v>
      </c>
      <c r="S121" s="179"/>
      <c r="T121" s="181">
        <f>SUM(T122:T131)</f>
        <v>0</v>
      </c>
      <c r="AR121" s="182" t="s">
        <v>84</v>
      </c>
      <c r="AT121" s="183" t="s">
        <v>75</v>
      </c>
      <c r="AU121" s="183" t="s">
        <v>76</v>
      </c>
      <c r="AY121" s="182" t="s">
        <v>141</v>
      </c>
      <c r="BK121" s="184">
        <f>SUM(BK122:BK131)</f>
        <v>0</v>
      </c>
    </row>
    <row r="122" spans="1:65" s="2" customFormat="1" ht="16.5" customHeight="1">
      <c r="A122" s="34"/>
      <c r="B122" s="35"/>
      <c r="C122" s="187" t="s">
        <v>84</v>
      </c>
      <c r="D122" s="187" t="s">
        <v>144</v>
      </c>
      <c r="E122" s="188" t="s">
        <v>1236</v>
      </c>
      <c r="F122" s="189" t="s">
        <v>1237</v>
      </c>
      <c r="G122" s="190" t="s">
        <v>233</v>
      </c>
      <c r="H122" s="191">
        <v>1</v>
      </c>
      <c r="I122" s="192"/>
      <c r="J122" s="193">
        <f t="shared" ref="J122:J131" si="0">ROUND(I122*H122,2)</f>
        <v>0</v>
      </c>
      <c r="K122" s="194"/>
      <c r="L122" s="39"/>
      <c r="M122" s="195" t="s">
        <v>1</v>
      </c>
      <c r="N122" s="196" t="s">
        <v>41</v>
      </c>
      <c r="O122" s="71"/>
      <c r="P122" s="197">
        <f t="shared" ref="P122:P131" si="1">O122*H122</f>
        <v>0</v>
      </c>
      <c r="Q122" s="197">
        <v>0</v>
      </c>
      <c r="R122" s="197">
        <f t="shared" ref="R122:R131" si="2">Q122*H122</f>
        <v>0</v>
      </c>
      <c r="S122" s="197">
        <v>0</v>
      </c>
      <c r="T122" s="198">
        <f t="shared" ref="T122:T131" si="3"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99" t="s">
        <v>148</v>
      </c>
      <c r="AT122" s="199" t="s">
        <v>144</v>
      </c>
      <c r="AU122" s="199" t="s">
        <v>84</v>
      </c>
      <c r="AY122" s="17" t="s">
        <v>141</v>
      </c>
      <c r="BE122" s="200">
        <f t="shared" ref="BE122:BE131" si="4">IF(N122="základní",J122,0)</f>
        <v>0</v>
      </c>
      <c r="BF122" s="200">
        <f t="shared" ref="BF122:BF131" si="5">IF(N122="snížená",J122,0)</f>
        <v>0</v>
      </c>
      <c r="BG122" s="200">
        <f t="shared" ref="BG122:BG131" si="6">IF(N122="zákl. přenesená",J122,0)</f>
        <v>0</v>
      </c>
      <c r="BH122" s="200">
        <f t="shared" ref="BH122:BH131" si="7">IF(N122="sníž. přenesená",J122,0)</f>
        <v>0</v>
      </c>
      <c r="BI122" s="200">
        <f t="shared" ref="BI122:BI131" si="8">IF(N122="nulová",J122,0)</f>
        <v>0</v>
      </c>
      <c r="BJ122" s="17" t="s">
        <v>84</v>
      </c>
      <c r="BK122" s="200">
        <f t="shared" ref="BK122:BK131" si="9">ROUND(I122*H122,2)</f>
        <v>0</v>
      </c>
      <c r="BL122" s="17" t="s">
        <v>148</v>
      </c>
      <c r="BM122" s="199" t="s">
        <v>1238</v>
      </c>
    </row>
    <row r="123" spans="1:65" s="2" customFormat="1" ht="16.5" customHeight="1">
      <c r="A123" s="34"/>
      <c r="B123" s="35"/>
      <c r="C123" s="187" t="s">
        <v>86</v>
      </c>
      <c r="D123" s="187" t="s">
        <v>144</v>
      </c>
      <c r="E123" s="188" t="s">
        <v>1239</v>
      </c>
      <c r="F123" s="189" t="s">
        <v>1240</v>
      </c>
      <c r="G123" s="190" t="s">
        <v>233</v>
      </c>
      <c r="H123" s="191">
        <v>1</v>
      </c>
      <c r="I123" s="192"/>
      <c r="J123" s="193">
        <f t="shared" si="0"/>
        <v>0</v>
      </c>
      <c r="K123" s="194"/>
      <c r="L123" s="39"/>
      <c r="M123" s="195" t="s">
        <v>1</v>
      </c>
      <c r="N123" s="196" t="s">
        <v>41</v>
      </c>
      <c r="O123" s="71"/>
      <c r="P123" s="197">
        <f t="shared" si="1"/>
        <v>0</v>
      </c>
      <c r="Q123" s="197">
        <v>0</v>
      </c>
      <c r="R123" s="197">
        <f t="shared" si="2"/>
        <v>0</v>
      </c>
      <c r="S123" s="197">
        <v>0</v>
      </c>
      <c r="T123" s="198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148</v>
      </c>
      <c r="AT123" s="199" t="s">
        <v>144</v>
      </c>
      <c r="AU123" s="199" t="s">
        <v>84</v>
      </c>
      <c r="AY123" s="17" t="s">
        <v>141</v>
      </c>
      <c r="BE123" s="200">
        <f t="shared" si="4"/>
        <v>0</v>
      </c>
      <c r="BF123" s="200">
        <f t="shared" si="5"/>
        <v>0</v>
      </c>
      <c r="BG123" s="200">
        <f t="shared" si="6"/>
        <v>0</v>
      </c>
      <c r="BH123" s="200">
        <f t="shared" si="7"/>
        <v>0</v>
      </c>
      <c r="BI123" s="200">
        <f t="shared" si="8"/>
        <v>0</v>
      </c>
      <c r="BJ123" s="17" t="s">
        <v>84</v>
      </c>
      <c r="BK123" s="200">
        <f t="shared" si="9"/>
        <v>0</v>
      </c>
      <c r="BL123" s="17" t="s">
        <v>148</v>
      </c>
      <c r="BM123" s="199" t="s">
        <v>1241</v>
      </c>
    </row>
    <row r="124" spans="1:65" s="2" customFormat="1" ht="16.5" customHeight="1">
      <c r="A124" s="34"/>
      <c r="B124" s="35"/>
      <c r="C124" s="187" t="s">
        <v>156</v>
      </c>
      <c r="D124" s="187" t="s">
        <v>144</v>
      </c>
      <c r="E124" s="188" t="s">
        <v>1242</v>
      </c>
      <c r="F124" s="189" t="s">
        <v>1243</v>
      </c>
      <c r="G124" s="190" t="s">
        <v>233</v>
      </c>
      <c r="H124" s="191">
        <v>1</v>
      </c>
      <c r="I124" s="192"/>
      <c r="J124" s="193">
        <f t="shared" si="0"/>
        <v>0</v>
      </c>
      <c r="K124" s="194"/>
      <c r="L124" s="39"/>
      <c r="M124" s="195" t="s">
        <v>1</v>
      </c>
      <c r="N124" s="196" t="s">
        <v>41</v>
      </c>
      <c r="O124" s="71"/>
      <c r="P124" s="197">
        <f t="shared" si="1"/>
        <v>0</v>
      </c>
      <c r="Q124" s="197">
        <v>0</v>
      </c>
      <c r="R124" s="197">
        <f t="shared" si="2"/>
        <v>0</v>
      </c>
      <c r="S124" s="197">
        <v>0</v>
      </c>
      <c r="T124" s="198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148</v>
      </c>
      <c r="AT124" s="199" t="s">
        <v>144</v>
      </c>
      <c r="AU124" s="199" t="s">
        <v>84</v>
      </c>
      <c r="AY124" s="17" t="s">
        <v>141</v>
      </c>
      <c r="BE124" s="200">
        <f t="shared" si="4"/>
        <v>0</v>
      </c>
      <c r="BF124" s="200">
        <f t="shared" si="5"/>
        <v>0</v>
      </c>
      <c r="BG124" s="200">
        <f t="shared" si="6"/>
        <v>0</v>
      </c>
      <c r="BH124" s="200">
        <f t="shared" si="7"/>
        <v>0</v>
      </c>
      <c r="BI124" s="200">
        <f t="shared" si="8"/>
        <v>0</v>
      </c>
      <c r="BJ124" s="17" t="s">
        <v>84</v>
      </c>
      <c r="BK124" s="200">
        <f t="shared" si="9"/>
        <v>0</v>
      </c>
      <c r="BL124" s="17" t="s">
        <v>148</v>
      </c>
      <c r="BM124" s="199" t="s">
        <v>1244</v>
      </c>
    </row>
    <row r="125" spans="1:65" s="2" customFormat="1" ht="16.5" customHeight="1">
      <c r="A125" s="34"/>
      <c r="B125" s="35"/>
      <c r="C125" s="187" t="s">
        <v>148</v>
      </c>
      <c r="D125" s="187" t="s">
        <v>144</v>
      </c>
      <c r="E125" s="188" t="s">
        <v>1245</v>
      </c>
      <c r="F125" s="189" t="s">
        <v>1246</v>
      </c>
      <c r="G125" s="190" t="s">
        <v>261</v>
      </c>
      <c r="H125" s="191">
        <v>40</v>
      </c>
      <c r="I125" s="192"/>
      <c r="J125" s="193">
        <f t="shared" si="0"/>
        <v>0</v>
      </c>
      <c r="K125" s="194"/>
      <c r="L125" s="39"/>
      <c r="M125" s="195" t="s">
        <v>1</v>
      </c>
      <c r="N125" s="196" t="s">
        <v>41</v>
      </c>
      <c r="O125" s="71"/>
      <c r="P125" s="197">
        <f t="shared" si="1"/>
        <v>0</v>
      </c>
      <c r="Q125" s="197">
        <v>0</v>
      </c>
      <c r="R125" s="197">
        <f t="shared" si="2"/>
        <v>0</v>
      </c>
      <c r="S125" s="197">
        <v>0</v>
      </c>
      <c r="T125" s="198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148</v>
      </c>
      <c r="AT125" s="199" t="s">
        <v>144</v>
      </c>
      <c r="AU125" s="199" t="s">
        <v>84</v>
      </c>
      <c r="AY125" s="17" t="s">
        <v>141</v>
      </c>
      <c r="BE125" s="200">
        <f t="shared" si="4"/>
        <v>0</v>
      </c>
      <c r="BF125" s="200">
        <f t="shared" si="5"/>
        <v>0</v>
      </c>
      <c r="BG125" s="200">
        <f t="shared" si="6"/>
        <v>0</v>
      </c>
      <c r="BH125" s="200">
        <f t="shared" si="7"/>
        <v>0</v>
      </c>
      <c r="BI125" s="200">
        <f t="shared" si="8"/>
        <v>0</v>
      </c>
      <c r="BJ125" s="17" t="s">
        <v>84</v>
      </c>
      <c r="BK125" s="200">
        <f t="shared" si="9"/>
        <v>0</v>
      </c>
      <c r="BL125" s="17" t="s">
        <v>148</v>
      </c>
      <c r="BM125" s="199" t="s">
        <v>1247</v>
      </c>
    </row>
    <row r="126" spans="1:65" s="2" customFormat="1" ht="16.5" customHeight="1">
      <c r="A126" s="34"/>
      <c r="B126" s="35"/>
      <c r="C126" s="187" t="s">
        <v>165</v>
      </c>
      <c r="D126" s="187" t="s">
        <v>144</v>
      </c>
      <c r="E126" s="188" t="s">
        <v>1248</v>
      </c>
      <c r="F126" s="189" t="s">
        <v>1249</v>
      </c>
      <c r="G126" s="190" t="s">
        <v>233</v>
      </c>
      <c r="H126" s="191">
        <v>2</v>
      </c>
      <c r="I126" s="192"/>
      <c r="J126" s="193">
        <f t="shared" si="0"/>
        <v>0</v>
      </c>
      <c r="K126" s="194"/>
      <c r="L126" s="39"/>
      <c r="M126" s="195" t="s">
        <v>1</v>
      </c>
      <c r="N126" s="196" t="s">
        <v>41</v>
      </c>
      <c r="O126" s="71"/>
      <c r="P126" s="197">
        <f t="shared" si="1"/>
        <v>0</v>
      </c>
      <c r="Q126" s="197">
        <v>0</v>
      </c>
      <c r="R126" s="197">
        <f t="shared" si="2"/>
        <v>0</v>
      </c>
      <c r="S126" s="197">
        <v>0</v>
      </c>
      <c r="T126" s="198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148</v>
      </c>
      <c r="AT126" s="199" t="s">
        <v>144</v>
      </c>
      <c r="AU126" s="199" t="s">
        <v>84</v>
      </c>
      <c r="AY126" s="17" t="s">
        <v>141</v>
      </c>
      <c r="BE126" s="200">
        <f t="shared" si="4"/>
        <v>0</v>
      </c>
      <c r="BF126" s="200">
        <f t="shared" si="5"/>
        <v>0</v>
      </c>
      <c r="BG126" s="200">
        <f t="shared" si="6"/>
        <v>0</v>
      </c>
      <c r="BH126" s="200">
        <f t="shared" si="7"/>
        <v>0</v>
      </c>
      <c r="BI126" s="200">
        <f t="shared" si="8"/>
        <v>0</v>
      </c>
      <c r="BJ126" s="17" t="s">
        <v>84</v>
      </c>
      <c r="BK126" s="200">
        <f t="shared" si="9"/>
        <v>0</v>
      </c>
      <c r="BL126" s="17" t="s">
        <v>148</v>
      </c>
      <c r="BM126" s="199" t="s">
        <v>1250</v>
      </c>
    </row>
    <row r="127" spans="1:65" s="2" customFormat="1" ht="16.5" customHeight="1">
      <c r="A127" s="34"/>
      <c r="B127" s="35"/>
      <c r="C127" s="187" t="s">
        <v>142</v>
      </c>
      <c r="D127" s="187" t="s">
        <v>144</v>
      </c>
      <c r="E127" s="188" t="s">
        <v>1251</v>
      </c>
      <c r="F127" s="189" t="s">
        <v>1252</v>
      </c>
      <c r="G127" s="190" t="s">
        <v>261</v>
      </c>
      <c r="H127" s="191">
        <v>40</v>
      </c>
      <c r="I127" s="192"/>
      <c r="J127" s="193">
        <f t="shared" si="0"/>
        <v>0</v>
      </c>
      <c r="K127" s="194"/>
      <c r="L127" s="39"/>
      <c r="M127" s="195" t="s">
        <v>1</v>
      </c>
      <c r="N127" s="196" t="s">
        <v>41</v>
      </c>
      <c r="O127" s="71"/>
      <c r="P127" s="197">
        <f t="shared" si="1"/>
        <v>0</v>
      </c>
      <c r="Q127" s="197">
        <v>0</v>
      </c>
      <c r="R127" s="197">
        <f t="shared" si="2"/>
        <v>0</v>
      </c>
      <c r="S127" s="197">
        <v>0</v>
      </c>
      <c r="T127" s="198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148</v>
      </c>
      <c r="AT127" s="199" t="s">
        <v>144</v>
      </c>
      <c r="AU127" s="199" t="s">
        <v>84</v>
      </c>
      <c r="AY127" s="17" t="s">
        <v>141</v>
      </c>
      <c r="BE127" s="200">
        <f t="shared" si="4"/>
        <v>0</v>
      </c>
      <c r="BF127" s="200">
        <f t="shared" si="5"/>
        <v>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7" t="s">
        <v>84</v>
      </c>
      <c r="BK127" s="200">
        <f t="shared" si="9"/>
        <v>0</v>
      </c>
      <c r="BL127" s="17" t="s">
        <v>148</v>
      </c>
      <c r="BM127" s="199" t="s">
        <v>1253</v>
      </c>
    </row>
    <row r="128" spans="1:65" s="2" customFormat="1" ht="21.75" customHeight="1">
      <c r="A128" s="34"/>
      <c r="B128" s="35"/>
      <c r="C128" s="187" t="s">
        <v>173</v>
      </c>
      <c r="D128" s="187" t="s">
        <v>144</v>
      </c>
      <c r="E128" s="188" t="s">
        <v>1254</v>
      </c>
      <c r="F128" s="189" t="s">
        <v>1255</v>
      </c>
      <c r="G128" s="190" t="s">
        <v>233</v>
      </c>
      <c r="H128" s="191">
        <v>1</v>
      </c>
      <c r="I128" s="192"/>
      <c r="J128" s="193">
        <f t="shared" si="0"/>
        <v>0</v>
      </c>
      <c r="K128" s="194"/>
      <c r="L128" s="39"/>
      <c r="M128" s="195" t="s">
        <v>1</v>
      </c>
      <c r="N128" s="196" t="s">
        <v>41</v>
      </c>
      <c r="O128" s="71"/>
      <c r="P128" s="197">
        <f t="shared" si="1"/>
        <v>0</v>
      </c>
      <c r="Q128" s="197">
        <v>0</v>
      </c>
      <c r="R128" s="197">
        <f t="shared" si="2"/>
        <v>0</v>
      </c>
      <c r="S128" s="197">
        <v>0</v>
      </c>
      <c r="T128" s="198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148</v>
      </c>
      <c r="AT128" s="199" t="s">
        <v>144</v>
      </c>
      <c r="AU128" s="199" t="s">
        <v>84</v>
      </c>
      <c r="AY128" s="17" t="s">
        <v>141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7" t="s">
        <v>84</v>
      </c>
      <c r="BK128" s="200">
        <f t="shared" si="9"/>
        <v>0</v>
      </c>
      <c r="BL128" s="17" t="s">
        <v>148</v>
      </c>
      <c r="BM128" s="199" t="s">
        <v>1256</v>
      </c>
    </row>
    <row r="129" spans="1:65" s="2" customFormat="1" ht="16.5" customHeight="1">
      <c r="A129" s="34"/>
      <c r="B129" s="35"/>
      <c r="C129" s="187" t="s">
        <v>177</v>
      </c>
      <c r="D129" s="187" t="s">
        <v>144</v>
      </c>
      <c r="E129" s="188" t="s">
        <v>1257</v>
      </c>
      <c r="F129" s="189" t="s">
        <v>1258</v>
      </c>
      <c r="G129" s="190" t="s">
        <v>233</v>
      </c>
      <c r="H129" s="191">
        <v>1</v>
      </c>
      <c r="I129" s="192"/>
      <c r="J129" s="193">
        <f t="shared" si="0"/>
        <v>0</v>
      </c>
      <c r="K129" s="194"/>
      <c r="L129" s="39"/>
      <c r="M129" s="195" t="s">
        <v>1</v>
      </c>
      <c r="N129" s="196" t="s">
        <v>41</v>
      </c>
      <c r="O129" s="71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148</v>
      </c>
      <c r="AT129" s="199" t="s">
        <v>144</v>
      </c>
      <c r="AU129" s="199" t="s">
        <v>84</v>
      </c>
      <c r="AY129" s="17" t="s">
        <v>141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7" t="s">
        <v>84</v>
      </c>
      <c r="BK129" s="200">
        <f t="shared" si="9"/>
        <v>0</v>
      </c>
      <c r="BL129" s="17" t="s">
        <v>148</v>
      </c>
      <c r="BM129" s="199" t="s">
        <v>1259</v>
      </c>
    </row>
    <row r="130" spans="1:65" s="2" customFormat="1" ht="16.5" customHeight="1">
      <c r="A130" s="34"/>
      <c r="B130" s="35"/>
      <c r="C130" s="187" t="s">
        <v>182</v>
      </c>
      <c r="D130" s="187" t="s">
        <v>144</v>
      </c>
      <c r="E130" s="188" t="s">
        <v>1260</v>
      </c>
      <c r="F130" s="189" t="s">
        <v>1261</v>
      </c>
      <c r="G130" s="190" t="s">
        <v>233</v>
      </c>
      <c r="H130" s="191">
        <v>1</v>
      </c>
      <c r="I130" s="192"/>
      <c r="J130" s="193">
        <f t="shared" si="0"/>
        <v>0</v>
      </c>
      <c r="K130" s="194"/>
      <c r="L130" s="39"/>
      <c r="M130" s="195" t="s">
        <v>1</v>
      </c>
      <c r="N130" s="196" t="s">
        <v>41</v>
      </c>
      <c r="O130" s="71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148</v>
      </c>
      <c r="AT130" s="199" t="s">
        <v>144</v>
      </c>
      <c r="AU130" s="199" t="s">
        <v>84</v>
      </c>
      <c r="AY130" s="17" t="s">
        <v>141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7" t="s">
        <v>84</v>
      </c>
      <c r="BK130" s="200">
        <f t="shared" si="9"/>
        <v>0</v>
      </c>
      <c r="BL130" s="17" t="s">
        <v>148</v>
      </c>
      <c r="BM130" s="199" t="s">
        <v>1262</v>
      </c>
    </row>
    <row r="131" spans="1:65" s="2" customFormat="1" ht="16.5" customHeight="1">
      <c r="A131" s="34"/>
      <c r="B131" s="35"/>
      <c r="C131" s="187" t="s">
        <v>187</v>
      </c>
      <c r="D131" s="187" t="s">
        <v>144</v>
      </c>
      <c r="E131" s="188" t="s">
        <v>1263</v>
      </c>
      <c r="F131" s="189" t="s">
        <v>1264</v>
      </c>
      <c r="G131" s="190" t="s">
        <v>233</v>
      </c>
      <c r="H131" s="191">
        <v>1</v>
      </c>
      <c r="I131" s="192"/>
      <c r="J131" s="193">
        <f t="shared" si="0"/>
        <v>0</v>
      </c>
      <c r="K131" s="194"/>
      <c r="L131" s="39"/>
      <c r="M131" s="195" t="s">
        <v>1</v>
      </c>
      <c r="N131" s="196" t="s">
        <v>41</v>
      </c>
      <c r="O131" s="71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148</v>
      </c>
      <c r="AT131" s="199" t="s">
        <v>144</v>
      </c>
      <c r="AU131" s="199" t="s">
        <v>84</v>
      </c>
      <c r="AY131" s="17" t="s">
        <v>141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7" t="s">
        <v>84</v>
      </c>
      <c r="BK131" s="200">
        <f t="shared" si="9"/>
        <v>0</v>
      </c>
      <c r="BL131" s="17" t="s">
        <v>148</v>
      </c>
      <c r="BM131" s="199" t="s">
        <v>1265</v>
      </c>
    </row>
    <row r="132" spans="1:65" s="12" customFormat="1" ht="25.9" customHeight="1">
      <c r="B132" s="171"/>
      <c r="C132" s="172"/>
      <c r="D132" s="173" t="s">
        <v>75</v>
      </c>
      <c r="E132" s="174" t="s">
        <v>1266</v>
      </c>
      <c r="F132" s="174" t="s">
        <v>1267</v>
      </c>
      <c r="G132" s="172"/>
      <c r="H132" s="172"/>
      <c r="I132" s="175"/>
      <c r="J132" s="176">
        <f>BK132</f>
        <v>0</v>
      </c>
      <c r="K132" s="172"/>
      <c r="L132" s="177"/>
      <c r="M132" s="178"/>
      <c r="N132" s="179"/>
      <c r="O132" s="179"/>
      <c r="P132" s="180">
        <f>SUM(P133:P143)</f>
        <v>0</v>
      </c>
      <c r="Q132" s="179"/>
      <c r="R132" s="180">
        <f>SUM(R133:R143)</f>
        <v>0</v>
      </c>
      <c r="S132" s="179"/>
      <c r="T132" s="181">
        <f>SUM(T133:T143)</f>
        <v>0</v>
      </c>
      <c r="AR132" s="182" t="s">
        <v>84</v>
      </c>
      <c r="AT132" s="183" t="s">
        <v>75</v>
      </c>
      <c r="AU132" s="183" t="s">
        <v>76</v>
      </c>
      <c r="AY132" s="182" t="s">
        <v>141</v>
      </c>
      <c r="BK132" s="184">
        <f>SUM(BK133:BK143)</f>
        <v>0</v>
      </c>
    </row>
    <row r="133" spans="1:65" s="2" customFormat="1" ht="16.5" customHeight="1">
      <c r="A133" s="34"/>
      <c r="B133" s="35"/>
      <c r="C133" s="187" t="s">
        <v>191</v>
      </c>
      <c r="D133" s="187" t="s">
        <v>144</v>
      </c>
      <c r="E133" s="188" t="s">
        <v>1236</v>
      </c>
      <c r="F133" s="189" t="s">
        <v>1237</v>
      </c>
      <c r="G133" s="190" t="s">
        <v>233</v>
      </c>
      <c r="H133" s="191">
        <v>9</v>
      </c>
      <c r="I133" s="192"/>
      <c r="J133" s="193">
        <f t="shared" ref="J133:J143" si="10">ROUND(I133*H133,2)</f>
        <v>0</v>
      </c>
      <c r="K133" s="194"/>
      <c r="L133" s="39"/>
      <c r="M133" s="195" t="s">
        <v>1</v>
      </c>
      <c r="N133" s="196" t="s">
        <v>41</v>
      </c>
      <c r="O133" s="71"/>
      <c r="P133" s="197">
        <f t="shared" ref="P133:P143" si="11">O133*H133</f>
        <v>0</v>
      </c>
      <c r="Q133" s="197">
        <v>0</v>
      </c>
      <c r="R133" s="197">
        <f t="shared" ref="R133:R143" si="12">Q133*H133</f>
        <v>0</v>
      </c>
      <c r="S133" s="197">
        <v>0</v>
      </c>
      <c r="T133" s="198">
        <f t="shared" ref="T133:T143" si="13"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148</v>
      </c>
      <c r="AT133" s="199" t="s">
        <v>144</v>
      </c>
      <c r="AU133" s="199" t="s">
        <v>84</v>
      </c>
      <c r="AY133" s="17" t="s">
        <v>141</v>
      </c>
      <c r="BE133" s="200">
        <f t="shared" ref="BE133:BE143" si="14">IF(N133="základní",J133,0)</f>
        <v>0</v>
      </c>
      <c r="BF133" s="200">
        <f t="shared" ref="BF133:BF143" si="15">IF(N133="snížená",J133,0)</f>
        <v>0</v>
      </c>
      <c r="BG133" s="200">
        <f t="shared" ref="BG133:BG143" si="16">IF(N133="zákl. přenesená",J133,0)</f>
        <v>0</v>
      </c>
      <c r="BH133" s="200">
        <f t="shared" ref="BH133:BH143" si="17">IF(N133="sníž. přenesená",J133,0)</f>
        <v>0</v>
      </c>
      <c r="BI133" s="200">
        <f t="shared" ref="BI133:BI143" si="18">IF(N133="nulová",J133,0)</f>
        <v>0</v>
      </c>
      <c r="BJ133" s="17" t="s">
        <v>84</v>
      </c>
      <c r="BK133" s="200">
        <f t="shared" ref="BK133:BK143" si="19">ROUND(I133*H133,2)</f>
        <v>0</v>
      </c>
      <c r="BL133" s="17" t="s">
        <v>148</v>
      </c>
      <c r="BM133" s="199" t="s">
        <v>1268</v>
      </c>
    </row>
    <row r="134" spans="1:65" s="2" customFormat="1" ht="16.5" customHeight="1">
      <c r="A134" s="34"/>
      <c r="B134" s="35"/>
      <c r="C134" s="187" t="s">
        <v>196</v>
      </c>
      <c r="D134" s="187" t="s">
        <v>144</v>
      </c>
      <c r="E134" s="188" t="s">
        <v>1239</v>
      </c>
      <c r="F134" s="189" t="s">
        <v>1240</v>
      </c>
      <c r="G134" s="190" t="s">
        <v>233</v>
      </c>
      <c r="H134" s="191">
        <v>2</v>
      </c>
      <c r="I134" s="192"/>
      <c r="J134" s="193">
        <f t="shared" si="10"/>
        <v>0</v>
      </c>
      <c r="K134" s="194"/>
      <c r="L134" s="39"/>
      <c r="M134" s="195" t="s">
        <v>1</v>
      </c>
      <c r="N134" s="196" t="s">
        <v>41</v>
      </c>
      <c r="O134" s="71"/>
      <c r="P134" s="197">
        <f t="shared" si="11"/>
        <v>0</v>
      </c>
      <c r="Q134" s="197">
        <v>0</v>
      </c>
      <c r="R134" s="197">
        <f t="shared" si="12"/>
        <v>0</v>
      </c>
      <c r="S134" s="197">
        <v>0</v>
      </c>
      <c r="T134" s="198">
        <f t="shared" si="1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148</v>
      </c>
      <c r="AT134" s="199" t="s">
        <v>144</v>
      </c>
      <c r="AU134" s="199" t="s">
        <v>84</v>
      </c>
      <c r="AY134" s="17" t="s">
        <v>141</v>
      </c>
      <c r="BE134" s="200">
        <f t="shared" si="14"/>
        <v>0</v>
      </c>
      <c r="BF134" s="200">
        <f t="shared" si="15"/>
        <v>0</v>
      </c>
      <c r="BG134" s="200">
        <f t="shared" si="16"/>
        <v>0</v>
      </c>
      <c r="BH134" s="200">
        <f t="shared" si="17"/>
        <v>0</v>
      </c>
      <c r="BI134" s="200">
        <f t="shared" si="18"/>
        <v>0</v>
      </c>
      <c r="BJ134" s="17" t="s">
        <v>84</v>
      </c>
      <c r="BK134" s="200">
        <f t="shared" si="19"/>
        <v>0</v>
      </c>
      <c r="BL134" s="17" t="s">
        <v>148</v>
      </c>
      <c r="BM134" s="199" t="s">
        <v>1269</v>
      </c>
    </row>
    <row r="135" spans="1:65" s="2" customFormat="1" ht="16.5" customHeight="1">
      <c r="A135" s="34"/>
      <c r="B135" s="35"/>
      <c r="C135" s="187" t="s">
        <v>200</v>
      </c>
      <c r="D135" s="187" t="s">
        <v>144</v>
      </c>
      <c r="E135" s="188" t="s">
        <v>1245</v>
      </c>
      <c r="F135" s="189" t="s">
        <v>1246</v>
      </c>
      <c r="G135" s="190" t="s">
        <v>261</v>
      </c>
      <c r="H135" s="191">
        <v>180</v>
      </c>
      <c r="I135" s="192"/>
      <c r="J135" s="193">
        <f t="shared" si="10"/>
        <v>0</v>
      </c>
      <c r="K135" s="194"/>
      <c r="L135" s="39"/>
      <c r="M135" s="195" t="s">
        <v>1</v>
      </c>
      <c r="N135" s="196" t="s">
        <v>41</v>
      </c>
      <c r="O135" s="71"/>
      <c r="P135" s="197">
        <f t="shared" si="11"/>
        <v>0</v>
      </c>
      <c r="Q135" s="197">
        <v>0</v>
      </c>
      <c r="R135" s="197">
        <f t="shared" si="12"/>
        <v>0</v>
      </c>
      <c r="S135" s="197">
        <v>0</v>
      </c>
      <c r="T135" s="198">
        <f t="shared" si="1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148</v>
      </c>
      <c r="AT135" s="199" t="s">
        <v>144</v>
      </c>
      <c r="AU135" s="199" t="s">
        <v>84</v>
      </c>
      <c r="AY135" s="17" t="s">
        <v>141</v>
      </c>
      <c r="BE135" s="200">
        <f t="shared" si="14"/>
        <v>0</v>
      </c>
      <c r="BF135" s="200">
        <f t="shared" si="15"/>
        <v>0</v>
      </c>
      <c r="BG135" s="200">
        <f t="shared" si="16"/>
        <v>0</v>
      </c>
      <c r="BH135" s="200">
        <f t="shared" si="17"/>
        <v>0</v>
      </c>
      <c r="BI135" s="200">
        <f t="shared" si="18"/>
        <v>0</v>
      </c>
      <c r="BJ135" s="17" t="s">
        <v>84</v>
      </c>
      <c r="BK135" s="200">
        <f t="shared" si="19"/>
        <v>0</v>
      </c>
      <c r="BL135" s="17" t="s">
        <v>148</v>
      </c>
      <c r="BM135" s="199" t="s">
        <v>1270</v>
      </c>
    </row>
    <row r="136" spans="1:65" s="2" customFormat="1" ht="16.5" customHeight="1">
      <c r="A136" s="34"/>
      <c r="B136" s="35"/>
      <c r="C136" s="187" t="s">
        <v>205</v>
      </c>
      <c r="D136" s="187" t="s">
        <v>144</v>
      </c>
      <c r="E136" s="188" t="s">
        <v>1248</v>
      </c>
      <c r="F136" s="189" t="s">
        <v>1249</v>
      </c>
      <c r="G136" s="190" t="s">
        <v>233</v>
      </c>
      <c r="H136" s="191">
        <v>2</v>
      </c>
      <c r="I136" s="192"/>
      <c r="J136" s="193">
        <f t="shared" si="10"/>
        <v>0</v>
      </c>
      <c r="K136" s="194"/>
      <c r="L136" s="39"/>
      <c r="M136" s="195" t="s">
        <v>1</v>
      </c>
      <c r="N136" s="196" t="s">
        <v>41</v>
      </c>
      <c r="O136" s="71"/>
      <c r="P136" s="197">
        <f t="shared" si="11"/>
        <v>0</v>
      </c>
      <c r="Q136" s="197">
        <v>0</v>
      </c>
      <c r="R136" s="197">
        <f t="shared" si="12"/>
        <v>0</v>
      </c>
      <c r="S136" s="197">
        <v>0</v>
      </c>
      <c r="T136" s="198">
        <f t="shared" si="1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148</v>
      </c>
      <c r="AT136" s="199" t="s">
        <v>144</v>
      </c>
      <c r="AU136" s="199" t="s">
        <v>84</v>
      </c>
      <c r="AY136" s="17" t="s">
        <v>141</v>
      </c>
      <c r="BE136" s="200">
        <f t="shared" si="14"/>
        <v>0</v>
      </c>
      <c r="BF136" s="200">
        <f t="shared" si="15"/>
        <v>0</v>
      </c>
      <c r="BG136" s="200">
        <f t="shared" si="16"/>
        <v>0</v>
      </c>
      <c r="BH136" s="200">
        <f t="shared" si="17"/>
        <v>0</v>
      </c>
      <c r="BI136" s="200">
        <f t="shared" si="18"/>
        <v>0</v>
      </c>
      <c r="BJ136" s="17" t="s">
        <v>84</v>
      </c>
      <c r="BK136" s="200">
        <f t="shared" si="19"/>
        <v>0</v>
      </c>
      <c r="BL136" s="17" t="s">
        <v>148</v>
      </c>
      <c r="BM136" s="199" t="s">
        <v>1271</v>
      </c>
    </row>
    <row r="137" spans="1:65" s="2" customFormat="1" ht="16.5" customHeight="1">
      <c r="A137" s="34"/>
      <c r="B137" s="35"/>
      <c r="C137" s="187" t="s">
        <v>8</v>
      </c>
      <c r="D137" s="187" t="s">
        <v>144</v>
      </c>
      <c r="E137" s="188" t="s">
        <v>1251</v>
      </c>
      <c r="F137" s="189" t="s">
        <v>1252</v>
      </c>
      <c r="G137" s="190" t="s">
        <v>261</v>
      </c>
      <c r="H137" s="191">
        <v>250</v>
      </c>
      <c r="I137" s="192"/>
      <c r="J137" s="193">
        <f t="shared" si="10"/>
        <v>0</v>
      </c>
      <c r="K137" s="194"/>
      <c r="L137" s="39"/>
      <c r="M137" s="195" t="s">
        <v>1</v>
      </c>
      <c r="N137" s="196" t="s">
        <v>41</v>
      </c>
      <c r="O137" s="71"/>
      <c r="P137" s="197">
        <f t="shared" si="11"/>
        <v>0</v>
      </c>
      <c r="Q137" s="197">
        <v>0</v>
      </c>
      <c r="R137" s="197">
        <f t="shared" si="12"/>
        <v>0</v>
      </c>
      <c r="S137" s="197">
        <v>0</v>
      </c>
      <c r="T137" s="198">
        <f t="shared" si="1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148</v>
      </c>
      <c r="AT137" s="199" t="s">
        <v>144</v>
      </c>
      <c r="AU137" s="199" t="s">
        <v>84</v>
      </c>
      <c r="AY137" s="17" t="s">
        <v>141</v>
      </c>
      <c r="BE137" s="200">
        <f t="shared" si="14"/>
        <v>0</v>
      </c>
      <c r="BF137" s="200">
        <f t="shared" si="15"/>
        <v>0</v>
      </c>
      <c r="BG137" s="200">
        <f t="shared" si="16"/>
        <v>0</v>
      </c>
      <c r="BH137" s="200">
        <f t="shared" si="17"/>
        <v>0</v>
      </c>
      <c r="BI137" s="200">
        <f t="shared" si="18"/>
        <v>0</v>
      </c>
      <c r="BJ137" s="17" t="s">
        <v>84</v>
      </c>
      <c r="BK137" s="200">
        <f t="shared" si="19"/>
        <v>0</v>
      </c>
      <c r="BL137" s="17" t="s">
        <v>148</v>
      </c>
      <c r="BM137" s="199" t="s">
        <v>1272</v>
      </c>
    </row>
    <row r="138" spans="1:65" s="2" customFormat="1" ht="16.5" customHeight="1">
      <c r="A138" s="34"/>
      <c r="B138" s="35"/>
      <c r="C138" s="187" t="s">
        <v>216</v>
      </c>
      <c r="D138" s="187" t="s">
        <v>144</v>
      </c>
      <c r="E138" s="188" t="s">
        <v>1260</v>
      </c>
      <c r="F138" s="189" t="s">
        <v>1261</v>
      </c>
      <c r="G138" s="190" t="s">
        <v>233</v>
      </c>
      <c r="H138" s="191">
        <v>1</v>
      </c>
      <c r="I138" s="192"/>
      <c r="J138" s="193">
        <f t="shared" si="10"/>
        <v>0</v>
      </c>
      <c r="K138" s="194"/>
      <c r="L138" s="39"/>
      <c r="M138" s="195" t="s">
        <v>1</v>
      </c>
      <c r="N138" s="196" t="s">
        <v>41</v>
      </c>
      <c r="O138" s="71"/>
      <c r="P138" s="197">
        <f t="shared" si="11"/>
        <v>0</v>
      </c>
      <c r="Q138" s="197">
        <v>0</v>
      </c>
      <c r="R138" s="197">
        <f t="shared" si="12"/>
        <v>0</v>
      </c>
      <c r="S138" s="197">
        <v>0</v>
      </c>
      <c r="T138" s="198">
        <f t="shared" si="1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148</v>
      </c>
      <c r="AT138" s="199" t="s">
        <v>144</v>
      </c>
      <c r="AU138" s="199" t="s">
        <v>84</v>
      </c>
      <c r="AY138" s="17" t="s">
        <v>141</v>
      </c>
      <c r="BE138" s="200">
        <f t="shared" si="14"/>
        <v>0</v>
      </c>
      <c r="BF138" s="200">
        <f t="shared" si="15"/>
        <v>0</v>
      </c>
      <c r="BG138" s="200">
        <f t="shared" si="16"/>
        <v>0</v>
      </c>
      <c r="BH138" s="200">
        <f t="shared" si="17"/>
        <v>0</v>
      </c>
      <c r="BI138" s="200">
        <f t="shared" si="18"/>
        <v>0</v>
      </c>
      <c r="BJ138" s="17" t="s">
        <v>84</v>
      </c>
      <c r="BK138" s="200">
        <f t="shared" si="19"/>
        <v>0</v>
      </c>
      <c r="BL138" s="17" t="s">
        <v>148</v>
      </c>
      <c r="BM138" s="199" t="s">
        <v>1273</v>
      </c>
    </row>
    <row r="139" spans="1:65" s="2" customFormat="1" ht="16.5" customHeight="1">
      <c r="A139" s="34"/>
      <c r="B139" s="35"/>
      <c r="C139" s="187" t="s">
        <v>221</v>
      </c>
      <c r="D139" s="187" t="s">
        <v>144</v>
      </c>
      <c r="E139" s="188" t="s">
        <v>1263</v>
      </c>
      <c r="F139" s="189" t="s">
        <v>1264</v>
      </c>
      <c r="G139" s="190" t="s">
        <v>233</v>
      </c>
      <c r="H139" s="191">
        <v>1</v>
      </c>
      <c r="I139" s="192"/>
      <c r="J139" s="193">
        <f t="shared" si="10"/>
        <v>0</v>
      </c>
      <c r="K139" s="194"/>
      <c r="L139" s="39"/>
      <c r="M139" s="195" t="s">
        <v>1</v>
      </c>
      <c r="N139" s="196" t="s">
        <v>41</v>
      </c>
      <c r="O139" s="71"/>
      <c r="P139" s="197">
        <f t="shared" si="11"/>
        <v>0</v>
      </c>
      <c r="Q139" s="197">
        <v>0</v>
      </c>
      <c r="R139" s="197">
        <f t="shared" si="12"/>
        <v>0</v>
      </c>
      <c r="S139" s="197">
        <v>0</v>
      </c>
      <c r="T139" s="198">
        <f t="shared" si="1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148</v>
      </c>
      <c r="AT139" s="199" t="s">
        <v>144</v>
      </c>
      <c r="AU139" s="199" t="s">
        <v>84</v>
      </c>
      <c r="AY139" s="17" t="s">
        <v>141</v>
      </c>
      <c r="BE139" s="200">
        <f t="shared" si="14"/>
        <v>0</v>
      </c>
      <c r="BF139" s="200">
        <f t="shared" si="15"/>
        <v>0</v>
      </c>
      <c r="BG139" s="200">
        <f t="shared" si="16"/>
        <v>0</v>
      </c>
      <c r="BH139" s="200">
        <f t="shared" si="17"/>
        <v>0</v>
      </c>
      <c r="BI139" s="200">
        <f t="shared" si="18"/>
        <v>0</v>
      </c>
      <c r="BJ139" s="17" t="s">
        <v>84</v>
      </c>
      <c r="BK139" s="200">
        <f t="shared" si="19"/>
        <v>0</v>
      </c>
      <c r="BL139" s="17" t="s">
        <v>148</v>
      </c>
      <c r="BM139" s="199" t="s">
        <v>1274</v>
      </c>
    </row>
    <row r="140" spans="1:65" s="2" customFormat="1" ht="16.5" customHeight="1">
      <c r="A140" s="34"/>
      <c r="B140" s="35"/>
      <c r="C140" s="187" t="s">
        <v>226</v>
      </c>
      <c r="D140" s="187" t="s">
        <v>144</v>
      </c>
      <c r="E140" s="188" t="s">
        <v>1275</v>
      </c>
      <c r="F140" s="189" t="s">
        <v>1276</v>
      </c>
      <c r="G140" s="190" t="s">
        <v>233</v>
      </c>
      <c r="H140" s="191">
        <v>7</v>
      </c>
      <c r="I140" s="192"/>
      <c r="J140" s="193">
        <f t="shared" si="10"/>
        <v>0</v>
      </c>
      <c r="K140" s="194"/>
      <c r="L140" s="39"/>
      <c r="M140" s="195" t="s">
        <v>1</v>
      </c>
      <c r="N140" s="196" t="s">
        <v>41</v>
      </c>
      <c r="O140" s="71"/>
      <c r="P140" s="197">
        <f t="shared" si="11"/>
        <v>0</v>
      </c>
      <c r="Q140" s="197">
        <v>0</v>
      </c>
      <c r="R140" s="197">
        <f t="shared" si="12"/>
        <v>0</v>
      </c>
      <c r="S140" s="197">
        <v>0</v>
      </c>
      <c r="T140" s="198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148</v>
      </c>
      <c r="AT140" s="199" t="s">
        <v>144</v>
      </c>
      <c r="AU140" s="199" t="s">
        <v>84</v>
      </c>
      <c r="AY140" s="17" t="s">
        <v>141</v>
      </c>
      <c r="BE140" s="200">
        <f t="shared" si="14"/>
        <v>0</v>
      </c>
      <c r="BF140" s="200">
        <f t="shared" si="15"/>
        <v>0</v>
      </c>
      <c r="BG140" s="200">
        <f t="shared" si="16"/>
        <v>0</v>
      </c>
      <c r="BH140" s="200">
        <f t="shared" si="17"/>
        <v>0</v>
      </c>
      <c r="BI140" s="200">
        <f t="shared" si="18"/>
        <v>0</v>
      </c>
      <c r="BJ140" s="17" t="s">
        <v>84</v>
      </c>
      <c r="BK140" s="200">
        <f t="shared" si="19"/>
        <v>0</v>
      </c>
      <c r="BL140" s="17" t="s">
        <v>148</v>
      </c>
      <c r="BM140" s="199" t="s">
        <v>1277</v>
      </c>
    </row>
    <row r="141" spans="1:65" s="2" customFormat="1" ht="16.5" customHeight="1">
      <c r="A141" s="34"/>
      <c r="B141" s="35"/>
      <c r="C141" s="187" t="s">
        <v>230</v>
      </c>
      <c r="D141" s="187" t="s">
        <v>144</v>
      </c>
      <c r="E141" s="188" t="s">
        <v>1278</v>
      </c>
      <c r="F141" s="189" t="s">
        <v>1279</v>
      </c>
      <c r="G141" s="190" t="s">
        <v>233</v>
      </c>
      <c r="H141" s="191">
        <v>2</v>
      </c>
      <c r="I141" s="192"/>
      <c r="J141" s="193">
        <f t="shared" si="10"/>
        <v>0</v>
      </c>
      <c r="K141" s="194"/>
      <c r="L141" s="39"/>
      <c r="M141" s="195" t="s">
        <v>1</v>
      </c>
      <c r="N141" s="196" t="s">
        <v>41</v>
      </c>
      <c r="O141" s="71"/>
      <c r="P141" s="197">
        <f t="shared" si="11"/>
        <v>0</v>
      </c>
      <c r="Q141" s="197">
        <v>0</v>
      </c>
      <c r="R141" s="197">
        <f t="shared" si="12"/>
        <v>0</v>
      </c>
      <c r="S141" s="197">
        <v>0</v>
      </c>
      <c r="T141" s="198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148</v>
      </c>
      <c r="AT141" s="199" t="s">
        <v>144</v>
      </c>
      <c r="AU141" s="199" t="s">
        <v>84</v>
      </c>
      <c r="AY141" s="17" t="s">
        <v>141</v>
      </c>
      <c r="BE141" s="200">
        <f t="shared" si="14"/>
        <v>0</v>
      </c>
      <c r="BF141" s="200">
        <f t="shared" si="15"/>
        <v>0</v>
      </c>
      <c r="BG141" s="200">
        <f t="shared" si="16"/>
        <v>0</v>
      </c>
      <c r="BH141" s="200">
        <f t="shared" si="17"/>
        <v>0</v>
      </c>
      <c r="BI141" s="200">
        <f t="shared" si="18"/>
        <v>0</v>
      </c>
      <c r="BJ141" s="17" t="s">
        <v>84</v>
      </c>
      <c r="BK141" s="200">
        <f t="shared" si="19"/>
        <v>0</v>
      </c>
      <c r="BL141" s="17" t="s">
        <v>148</v>
      </c>
      <c r="BM141" s="199" t="s">
        <v>1280</v>
      </c>
    </row>
    <row r="142" spans="1:65" s="2" customFormat="1" ht="16.5" customHeight="1">
      <c r="A142" s="34"/>
      <c r="B142" s="35"/>
      <c r="C142" s="187" t="s">
        <v>235</v>
      </c>
      <c r="D142" s="187" t="s">
        <v>144</v>
      </c>
      <c r="E142" s="188" t="s">
        <v>1281</v>
      </c>
      <c r="F142" s="189" t="s">
        <v>1282</v>
      </c>
      <c r="G142" s="190" t="s">
        <v>233</v>
      </c>
      <c r="H142" s="191">
        <v>5</v>
      </c>
      <c r="I142" s="192"/>
      <c r="J142" s="193">
        <f t="shared" si="10"/>
        <v>0</v>
      </c>
      <c r="K142" s="194"/>
      <c r="L142" s="39"/>
      <c r="M142" s="195" t="s">
        <v>1</v>
      </c>
      <c r="N142" s="196" t="s">
        <v>41</v>
      </c>
      <c r="O142" s="71"/>
      <c r="P142" s="197">
        <f t="shared" si="11"/>
        <v>0</v>
      </c>
      <c r="Q142" s="197">
        <v>0</v>
      </c>
      <c r="R142" s="197">
        <f t="shared" si="12"/>
        <v>0</v>
      </c>
      <c r="S142" s="197">
        <v>0</v>
      </c>
      <c r="T142" s="198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148</v>
      </c>
      <c r="AT142" s="199" t="s">
        <v>144</v>
      </c>
      <c r="AU142" s="199" t="s">
        <v>84</v>
      </c>
      <c r="AY142" s="17" t="s">
        <v>141</v>
      </c>
      <c r="BE142" s="200">
        <f t="shared" si="14"/>
        <v>0</v>
      </c>
      <c r="BF142" s="200">
        <f t="shared" si="15"/>
        <v>0</v>
      </c>
      <c r="BG142" s="200">
        <f t="shared" si="16"/>
        <v>0</v>
      </c>
      <c r="BH142" s="200">
        <f t="shared" si="17"/>
        <v>0</v>
      </c>
      <c r="BI142" s="200">
        <f t="shared" si="18"/>
        <v>0</v>
      </c>
      <c r="BJ142" s="17" t="s">
        <v>84</v>
      </c>
      <c r="BK142" s="200">
        <f t="shared" si="19"/>
        <v>0</v>
      </c>
      <c r="BL142" s="17" t="s">
        <v>148</v>
      </c>
      <c r="BM142" s="199" t="s">
        <v>1283</v>
      </c>
    </row>
    <row r="143" spans="1:65" s="2" customFormat="1" ht="21.75" customHeight="1">
      <c r="A143" s="34"/>
      <c r="B143" s="35"/>
      <c r="C143" s="187" t="s">
        <v>7</v>
      </c>
      <c r="D143" s="187" t="s">
        <v>144</v>
      </c>
      <c r="E143" s="188" t="s">
        <v>1284</v>
      </c>
      <c r="F143" s="189" t="s">
        <v>1255</v>
      </c>
      <c r="G143" s="190" t="s">
        <v>233</v>
      </c>
      <c r="H143" s="191">
        <v>1</v>
      </c>
      <c r="I143" s="192"/>
      <c r="J143" s="193">
        <f t="shared" si="10"/>
        <v>0</v>
      </c>
      <c r="K143" s="194"/>
      <c r="L143" s="39"/>
      <c r="M143" s="195" t="s">
        <v>1</v>
      </c>
      <c r="N143" s="196" t="s">
        <v>41</v>
      </c>
      <c r="O143" s="71"/>
      <c r="P143" s="197">
        <f t="shared" si="11"/>
        <v>0</v>
      </c>
      <c r="Q143" s="197">
        <v>0</v>
      </c>
      <c r="R143" s="197">
        <f t="shared" si="12"/>
        <v>0</v>
      </c>
      <c r="S143" s="197">
        <v>0</v>
      </c>
      <c r="T143" s="198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148</v>
      </c>
      <c r="AT143" s="199" t="s">
        <v>144</v>
      </c>
      <c r="AU143" s="199" t="s">
        <v>84</v>
      </c>
      <c r="AY143" s="17" t="s">
        <v>141</v>
      </c>
      <c r="BE143" s="200">
        <f t="shared" si="14"/>
        <v>0</v>
      </c>
      <c r="BF143" s="200">
        <f t="shared" si="15"/>
        <v>0</v>
      </c>
      <c r="BG143" s="200">
        <f t="shared" si="16"/>
        <v>0</v>
      </c>
      <c r="BH143" s="200">
        <f t="shared" si="17"/>
        <v>0</v>
      </c>
      <c r="BI143" s="200">
        <f t="shared" si="18"/>
        <v>0</v>
      </c>
      <c r="BJ143" s="17" t="s">
        <v>84</v>
      </c>
      <c r="BK143" s="200">
        <f t="shared" si="19"/>
        <v>0</v>
      </c>
      <c r="BL143" s="17" t="s">
        <v>148</v>
      </c>
      <c r="BM143" s="199" t="s">
        <v>1285</v>
      </c>
    </row>
    <row r="144" spans="1:65" s="12" customFormat="1" ht="25.9" customHeight="1">
      <c r="B144" s="171"/>
      <c r="C144" s="172"/>
      <c r="D144" s="173" t="s">
        <v>75</v>
      </c>
      <c r="E144" s="174" t="s">
        <v>1286</v>
      </c>
      <c r="F144" s="174" t="s">
        <v>1287</v>
      </c>
      <c r="G144" s="172"/>
      <c r="H144" s="172"/>
      <c r="I144" s="175"/>
      <c r="J144" s="176">
        <f>BK144</f>
        <v>0</v>
      </c>
      <c r="K144" s="172"/>
      <c r="L144" s="177"/>
      <c r="M144" s="178"/>
      <c r="N144" s="179"/>
      <c r="O144" s="179"/>
      <c r="P144" s="180">
        <f>SUM(P145:P153)</f>
        <v>0</v>
      </c>
      <c r="Q144" s="179"/>
      <c r="R144" s="180">
        <f>SUM(R145:R153)</f>
        <v>0</v>
      </c>
      <c r="S144" s="179"/>
      <c r="T144" s="181">
        <f>SUM(T145:T153)</f>
        <v>0</v>
      </c>
      <c r="AR144" s="182" t="s">
        <v>84</v>
      </c>
      <c r="AT144" s="183" t="s">
        <v>75</v>
      </c>
      <c r="AU144" s="183" t="s">
        <v>76</v>
      </c>
      <c r="AY144" s="182" t="s">
        <v>141</v>
      </c>
      <c r="BK144" s="184">
        <f>SUM(BK145:BK153)</f>
        <v>0</v>
      </c>
    </row>
    <row r="145" spans="1:65" s="2" customFormat="1" ht="16.5" customHeight="1">
      <c r="A145" s="34"/>
      <c r="B145" s="35"/>
      <c r="C145" s="187" t="s">
        <v>242</v>
      </c>
      <c r="D145" s="187" t="s">
        <v>144</v>
      </c>
      <c r="E145" s="188" t="s">
        <v>1236</v>
      </c>
      <c r="F145" s="189" t="s">
        <v>1237</v>
      </c>
      <c r="G145" s="190" t="s">
        <v>233</v>
      </c>
      <c r="H145" s="191">
        <v>11</v>
      </c>
      <c r="I145" s="192"/>
      <c r="J145" s="193">
        <f t="shared" ref="J145:J153" si="20">ROUND(I145*H145,2)</f>
        <v>0</v>
      </c>
      <c r="K145" s="194"/>
      <c r="L145" s="39"/>
      <c r="M145" s="195" t="s">
        <v>1</v>
      </c>
      <c r="N145" s="196" t="s">
        <v>41</v>
      </c>
      <c r="O145" s="71"/>
      <c r="P145" s="197">
        <f t="shared" ref="P145:P153" si="21">O145*H145</f>
        <v>0</v>
      </c>
      <c r="Q145" s="197">
        <v>0</v>
      </c>
      <c r="R145" s="197">
        <f t="shared" ref="R145:R153" si="22">Q145*H145</f>
        <v>0</v>
      </c>
      <c r="S145" s="197">
        <v>0</v>
      </c>
      <c r="T145" s="198">
        <f t="shared" ref="T145:T153" si="23"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148</v>
      </c>
      <c r="AT145" s="199" t="s">
        <v>144</v>
      </c>
      <c r="AU145" s="199" t="s">
        <v>84</v>
      </c>
      <c r="AY145" s="17" t="s">
        <v>141</v>
      </c>
      <c r="BE145" s="200">
        <f t="shared" ref="BE145:BE153" si="24">IF(N145="základní",J145,0)</f>
        <v>0</v>
      </c>
      <c r="BF145" s="200">
        <f t="shared" ref="BF145:BF153" si="25">IF(N145="snížená",J145,0)</f>
        <v>0</v>
      </c>
      <c r="BG145" s="200">
        <f t="shared" ref="BG145:BG153" si="26">IF(N145="zákl. přenesená",J145,0)</f>
        <v>0</v>
      </c>
      <c r="BH145" s="200">
        <f t="shared" ref="BH145:BH153" si="27">IF(N145="sníž. přenesená",J145,0)</f>
        <v>0</v>
      </c>
      <c r="BI145" s="200">
        <f t="shared" ref="BI145:BI153" si="28">IF(N145="nulová",J145,0)</f>
        <v>0</v>
      </c>
      <c r="BJ145" s="17" t="s">
        <v>84</v>
      </c>
      <c r="BK145" s="200">
        <f t="shared" ref="BK145:BK153" si="29">ROUND(I145*H145,2)</f>
        <v>0</v>
      </c>
      <c r="BL145" s="17" t="s">
        <v>148</v>
      </c>
      <c r="BM145" s="199" t="s">
        <v>1288</v>
      </c>
    </row>
    <row r="146" spans="1:65" s="2" customFormat="1" ht="16.5" customHeight="1">
      <c r="A146" s="34"/>
      <c r="B146" s="35"/>
      <c r="C146" s="187" t="s">
        <v>246</v>
      </c>
      <c r="D146" s="187" t="s">
        <v>144</v>
      </c>
      <c r="E146" s="188" t="s">
        <v>1245</v>
      </c>
      <c r="F146" s="189" t="s">
        <v>1246</v>
      </c>
      <c r="G146" s="190" t="s">
        <v>261</v>
      </c>
      <c r="H146" s="191">
        <v>210</v>
      </c>
      <c r="I146" s="192"/>
      <c r="J146" s="193">
        <f t="shared" si="20"/>
        <v>0</v>
      </c>
      <c r="K146" s="194"/>
      <c r="L146" s="39"/>
      <c r="M146" s="195" t="s">
        <v>1</v>
      </c>
      <c r="N146" s="196" t="s">
        <v>41</v>
      </c>
      <c r="O146" s="71"/>
      <c r="P146" s="197">
        <f t="shared" si="21"/>
        <v>0</v>
      </c>
      <c r="Q146" s="197">
        <v>0</v>
      </c>
      <c r="R146" s="197">
        <f t="shared" si="22"/>
        <v>0</v>
      </c>
      <c r="S146" s="197">
        <v>0</v>
      </c>
      <c r="T146" s="198">
        <f t="shared" si="2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148</v>
      </c>
      <c r="AT146" s="199" t="s">
        <v>144</v>
      </c>
      <c r="AU146" s="199" t="s">
        <v>84</v>
      </c>
      <c r="AY146" s="17" t="s">
        <v>141</v>
      </c>
      <c r="BE146" s="200">
        <f t="shared" si="24"/>
        <v>0</v>
      </c>
      <c r="BF146" s="200">
        <f t="shared" si="25"/>
        <v>0</v>
      </c>
      <c r="BG146" s="200">
        <f t="shared" si="26"/>
        <v>0</v>
      </c>
      <c r="BH146" s="200">
        <f t="shared" si="27"/>
        <v>0</v>
      </c>
      <c r="BI146" s="200">
        <f t="shared" si="28"/>
        <v>0</v>
      </c>
      <c r="BJ146" s="17" t="s">
        <v>84</v>
      </c>
      <c r="BK146" s="200">
        <f t="shared" si="29"/>
        <v>0</v>
      </c>
      <c r="BL146" s="17" t="s">
        <v>148</v>
      </c>
      <c r="BM146" s="199" t="s">
        <v>1289</v>
      </c>
    </row>
    <row r="147" spans="1:65" s="2" customFormat="1" ht="16.5" customHeight="1">
      <c r="A147" s="34"/>
      <c r="B147" s="35"/>
      <c r="C147" s="187" t="s">
        <v>250</v>
      </c>
      <c r="D147" s="187" t="s">
        <v>144</v>
      </c>
      <c r="E147" s="188" t="s">
        <v>1248</v>
      </c>
      <c r="F147" s="189" t="s">
        <v>1249</v>
      </c>
      <c r="G147" s="190" t="s">
        <v>233</v>
      </c>
      <c r="H147" s="191">
        <v>3</v>
      </c>
      <c r="I147" s="192"/>
      <c r="J147" s="193">
        <f t="shared" si="20"/>
        <v>0</v>
      </c>
      <c r="K147" s="194"/>
      <c r="L147" s="39"/>
      <c r="M147" s="195" t="s">
        <v>1</v>
      </c>
      <c r="N147" s="196" t="s">
        <v>41</v>
      </c>
      <c r="O147" s="71"/>
      <c r="P147" s="197">
        <f t="shared" si="21"/>
        <v>0</v>
      </c>
      <c r="Q147" s="197">
        <v>0</v>
      </c>
      <c r="R147" s="197">
        <f t="shared" si="22"/>
        <v>0</v>
      </c>
      <c r="S147" s="197">
        <v>0</v>
      </c>
      <c r="T147" s="198">
        <f t="shared" si="2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148</v>
      </c>
      <c r="AT147" s="199" t="s">
        <v>144</v>
      </c>
      <c r="AU147" s="199" t="s">
        <v>84</v>
      </c>
      <c r="AY147" s="17" t="s">
        <v>141</v>
      </c>
      <c r="BE147" s="200">
        <f t="shared" si="24"/>
        <v>0</v>
      </c>
      <c r="BF147" s="200">
        <f t="shared" si="25"/>
        <v>0</v>
      </c>
      <c r="BG147" s="200">
        <f t="shared" si="26"/>
        <v>0</v>
      </c>
      <c r="BH147" s="200">
        <f t="shared" si="27"/>
        <v>0</v>
      </c>
      <c r="BI147" s="200">
        <f t="shared" si="28"/>
        <v>0</v>
      </c>
      <c r="BJ147" s="17" t="s">
        <v>84</v>
      </c>
      <c r="BK147" s="200">
        <f t="shared" si="29"/>
        <v>0</v>
      </c>
      <c r="BL147" s="17" t="s">
        <v>148</v>
      </c>
      <c r="BM147" s="199" t="s">
        <v>1290</v>
      </c>
    </row>
    <row r="148" spans="1:65" s="2" customFormat="1" ht="16.5" customHeight="1">
      <c r="A148" s="34"/>
      <c r="B148" s="35"/>
      <c r="C148" s="187" t="s">
        <v>254</v>
      </c>
      <c r="D148" s="187" t="s">
        <v>144</v>
      </c>
      <c r="E148" s="188" t="s">
        <v>1251</v>
      </c>
      <c r="F148" s="189" t="s">
        <v>1252</v>
      </c>
      <c r="G148" s="190" t="s">
        <v>261</v>
      </c>
      <c r="H148" s="191">
        <v>230</v>
      </c>
      <c r="I148" s="192"/>
      <c r="J148" s="193">
        <f t="shared" si="20"/>
        <v>0</v>
      </c>
      <c r="K148" s="194"/>
      <c r="L148" s="39"/>
      <c r="M148" s="195" t="s">
        <v>1</v>
      </c>
      <c r="N148" s="196" t="s">
        <v>41</v>
      </c>
      <c r="O148" s="71"/>
      <c r="P148" s="197">
        <f t="shared" si="21"/>
        <v>0</v>
      </c>
      <c r="Q148" s="197">
        <v>0</v>
      </c>
      <c r="R148" s="197">
        <f t="shared" si="22"/>
        <v>0</v>
      </c>
      <c r="S148" s="197">
        <v>0</v>
      </c>
      <c r="T148" s="198">
        <f t="shared" si="2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148</v>
      </c>
      <c r="AT148" s="199" t="s">
        <v>144</v>
      </c>
      <c r="AU148" s="199" t="s">
        <v>84</v>
      </c>
      <c r="AY148" s="17" t="s">
        <v>141</v>
      </c>
      <c r="BE148" s="200">
        <f t="shared" si="24"/>
        <v>0</v>
      </c>
      <c r="BF148" s="200">
        <f t="shared" si="25"/>
        <v>0</v>
      </c>
      <c r="BG148" s="200">
        <f t="shared" si="26"/>
        <v>0</v>
      </c>
      <c r="BH148" s="200">
        <f t="shared" si="27"/>
        <v>0</v>
      </c>
      <c r="BI148" s="200">
        <f t="shared" si="28"/>
        <v>0</v>
      </c>
      <c r="BJ148" s="17" t="s">
        <v>84</v>
      </c>
      <c r="BK148" s="200">
        <f t="shared" si="29"/>
        <v>0</v>
      </c>
      <c r="BL148" s="17" t="s">
        <v>148</v>
      </c>
      <c r="BM148" s="199" t="s">
        <v>1291</v>
      </c>
    </row>
    <row r="149" spans="1:65" s="2" customFormat="1" ht="16.5" customHeight="1">
      <c r="A149" s="34"/>
      <c r="B149" s="35"/>
      <c r="C149" s="187" t="s">
        <v>258</v>
      </c>
      <c r="D149" s="187" t="s">
        <v>144</v>
      </c>
      <c r="E149" s="188" t="s">
        <v>1260</v>
      </c>
      <c r="F149" s="189" t="s">
        <v>1261</v>
      </c>
      <c r="G149" s="190" t="s">
        <v>233</v>
      </c>
      <c r="H149" s="191">
        <v>1</v>
      </c>
      <c r="I149" s="192"/>
      <c r="J149" s="193">
        <f t="shared" si="20"/>
        <v>0</v>
      </c>
      <c r="K149" s="194"/>
      <c r="L149" s="39"/>
      <c r="M149" s="195" t="s">
        <v>1</v>
      </c>
      <c r="N149" s="196" t="s">
        <v>41</v>
      </c>
      <c r="O149" s="71"/>
      <c r="P149" s="197">
        <f t="shared" si="21"/>
        <v>0</v>
      </c>
      <c r="Q149" s="197">
        <v>0</v>
      </c>
      <c r="R149" s="197">
        <f t="shared" si="22"/>
        <v>0</v>
      </c>
      <c r="S149" s="197">
        <v>0</v>
      </c>
      <c r="T149" s="198">
        <f t="shared" si="2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148</v>
      </c>
      <c r="AT149" s="199" t="s">
        <v>144</v>
      </c>
      <c r="AU149" s="199" t="s">
        <v>84</v>
      </c>
      <c r="AY149" s="17" t="s">
        <v>141</v>
      </c>
      <c r="BE149" s="200">
        <f t="shared" si="24"/>
        <v>0</v>
      </c>
      <c r="BF149" s="200">
        <f t="shared" si="25"/>
        <v>0</v>
      </c>
      <c r="BG149" s="200">
        <f t="shared" si="26"/>
        <v>0</v>
      </c>
      <c r="BH149" s="200">
        <f t="shared" si="27"/>
        <v>0</v>
      </c>
      <c r="BI149" s="200">
        <f t="shared" si="28"/>
        <v>0</v>
      </c>
      <c r="BJ149" s="17" t="s">
        <v>84</v>
      </c>
      <c r="BK149" s="200">
        <f t="shared" si="29"/>
        <v>0</v>
      </c>
      <c r="BL149" s="17" t="s">
        <v>148</v>
      </c>
      <c r="BM149" s="199" t="s">
        <v>1292</v>
      </c>
    </row>
    <row r="150" spans="1:65" s="2" customFormat="1" ht="16.5" customHeight="1">
      <c r="A150" s="34"/>
      <c r="B150" s="35"/>
      <c r="C150" s="187" t="s">
        <v>266</v>
      </c>
      <c r="D150" s="187" t="s">
        <v>144</v>
      </c>
      <c r="E150" s="188" t="s">
        <v>1263</v>
      </c>
      <c r="F150" s="189" t="s">
        <v>1264</v>
      </c>
      <c r="G150" s="190" t="s">
        <v>233</v>
      </c>
      <c r="H150" s="191">
        <v>1</v>
      </c>
      <c r="I150" s="192"/>
      <c r="J150" s="193">
        <f t="shared" si="20"/>
        <v>0</v>
      </c>
      <c r="K150" s="194"/>
      <c r="L150" s="39"/>
      <c r="M150" s="195" t="s">
        <v>1</v>
      </c>
      <c r="N150" s="196" t="s">
        <v>41</v>
      </c>
      <c r="O150" s="71"/>
      <c r="P150" s="197">
        <f t="shared" si="21"/>
        <v>0</v>
      </c>
      <c r="Q150" s="197">
        <v>0</v>
      </c>
      <c r="R150" s="197">
        <f t="shared" si="22"/>
        <v>0</v>
      </c>
      <c r="S150" s="197">
        <v>0</v>
      </c>
      <c r="T150" s="198">
        <f t="shared" si="2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148</v>
      </c>
      <c r="AT150" s="199" t="s">
        <v>144</v>
      </c>
      <c r="AU150" s="199" t="s">
        <v>84</v>
      </c>
      <c r="AY150" s="17" t="s">
        <v>141</v>
      </c>
      <c r="BE150" s="200">
        <f t="shared" si="24"/>
        <v>0</v>
      </c>
      <c r="BF150" s="200">
        <f t="shared" si="25"/>
        <v>0</v>
      </c>
      <c r="BG150" s="200">
        <f t="shared" si="26"/>
        <v>0</v>
      </c>
      <c r="BH150" s="200">
        <f t="shared" si="27"/>
        <v>0</v>
      </c>
      <c r="BI150" s="200">
        <f t="shared" si="28"/>
        <v>0</v>
      </c>
      <c r="BJ150" s="17" t="s">
        <v>84</v>
      </c>
      <c r="BK150" s="200">
        <f t="shared" si="29"/>
        <v>0</v>
      </c>
      <c r="BL150" s="17" t="s">
        <v>148</v>
      </c>
      <c r="BM150" s="199" t="s">
        <v>1293</v>
      </c>
    </row>
    <row r="151" spans="1:65" s="2" customFormat="1" ht="16.5" customHeight="1">
      <c r="A151" s="34"/>
      <c r="B151" s="35"/>
      <c r="C151" s="187" t="s">
        <v>271</v>
      </c>
      <c r="D151" s="187" t="s">
        <v>144</v>
      </c>
      <c r="E151" s="188" t="s">
        <v>1275</v>
      </c>
      <c r="F151" s="189" t="s">
        <v>1276</v>
      </c>
      <c r="G151" s="190" t="s">
        <v>233</v>
      </c>
      <c r="H151" s="191">
        <v>7</v>
      </c>
      <c r="I151" s="192"/>
      <c r="J151" s="193">
        <f t="shared" si="20"/>
        <v>0</v>
      </c>
      <c r="K151" s="194"/>
      <c r="L151" s="39"/>
      <c r="M151" s="195" t="s">
        <v>1</v>
      </c>
      <c r="N151" s="196" t="s">
        <v>41</v>
      </c>
      <c r="O151" s="71"/>
      <c r="P151" s="197">
        <f t="shared" si="21"/>
        <v>0</v>
      </c>
      <c r="Q151" s="197">
        <v>0</v>
      </c>
      <c r="R151" s="197">
        <f t="shared" si="22"/>
        <v>0</v>
      </c>
      <c r="S151" s="197">
        <v>0</v>
      </c>
      <c r="T151" s="198">
        <f t="shared" si="2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148</v>
      </c>
      <c r="AT151" s="199" t="s">
        <v>144</v>
      </c>
      <c r="AU151" s="199" t="s">
        <v>84</v>
      </c>
      <c r="AY151" s="17" t="s">
        <v>141</v>
      </c>
      <c r="BE151" s="200">
        <f t="shared" si="24"/>
        <v>0</v>
      </c>
      <c r="BF151" s="200">
        <f t="shared" si="25"/>
        <v>0</v>
      </c>
      <c r="BG151" s="200">
        <f t="shared" si="26"/>
        <v>0</v>
      </c>
      <c r="BH151" s="200">
        <f t="shared" si="27"/>
        <v>0</v>
      </c>
      <c r="BI151" s="200">
        <f t="shared" si="28"/>
        <v>0</v>
      </c>
      <c r="BJ151" s="17" t="s">
        <v>84</v>
      </c>
      <c r="BK151" s="200">
        <f t="shared" si="29"/>
        <v>0</v>
      </c>
      <c r="BL151" s="17" t="s">
        <v>148</v>
      </c>
      <c r="BM151" s="199" t="s">
        <v>1294</v>
      </c>
    </row>
    <row r="152" spans="1:65" s="2" customFormat="1" ht="16.5" customHeight="1">
      <c r="A152" s="34"/>
      <c r="B152" s="35"/>
      <c r="C152" s="187" t="s">
        <v>275</v>
      </c>
      <c r="D152" s="187" t="s">
        <v>144</v>
      </c>
      <c r="E152" s="188" t="s">
        <v>1278</v>
      </c>
      <c r="F152" s="189" t="s">
        <v>1279</v>
      </c>
      <c r="G152" s="190" t="s">
        <v>233</v>
      </c>
      <c r="H152" s="191">
        <v>1</v>
      </c>
      <c r="I152" s="192"/>
      <c r="J152" s="193">
        <f t="shared" si="20"/>
        <v>0</v>
      </c>
      <c r="K152" s="194"/>
      <c r="L152" s="39"/>
      <c r="M152" s="195" t="s">
        <v>1</v>
      </c>
      <c r="N152" s="196" t="s">
        <v>41</v>
      </c>
      <c r="O152" s="71"/>
      <c r="P152" s="197">
        <f t="shared" si="21"/>
        <v>0</v>
      </c>
      <c r="Q152" s="197">
        <v>0</v>
      </c>
      <c r="R152" s="197">
        <f t="shared" si="22"/>
        <v>0</v>
      </c>
      <c r="S152" s="197">
        <v>0</v>
      </c>
      <c r="T152" s="198">
        <f t="shared" si="2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148</v>
      </c>
      <c r="AT152" s="199" t="s">
        <v>144</v>
      </c>
      <c r="AU152" s="199" t="s">
        <v>84</v>
      </c>
      <c r="AY152" s="17" t="s">
        <v>141</v>
      </c>
      <c r="BE152" s="200">
        <f t="shared" si="24"/>
        <v>0</v>
      </c>
      <c r="BF152" s="200">
        <f t="shared" si="25"/>
        <v>0</v>
      </c>
      <c r="BG152" s="200">
        <f t="shared" si="26"/>
        <v>0</v>
      </c>
      <c r="BH152" s="200">
        <f t="shared" si="27"/>
        <v>0</v>
      </c>
      <c r="BI152" s="200">
        <f t="shared" si="28"/>
        <v>0</v>
      </c>
      <c r="BJ152" s="17" t="s">
        <v>84</v>
      </c>
      <c r="BK152" s="200">
        <f t="shared" si="29"/>
        <v>0</v>
      </c>
      <c r="BL152" s="17" t="s">
        <v>148</v>
      </c>
      <c r="BM152" s="199" t="s">
        <v>1295</v>
      </c>
    </row>
    <row r="153" spans="1:65" s="2" customFormat="1" ht="16.5" customHeight="1">
      <c r="A153" s="34"/>
      <c r="B153" s="35"/>
      <c r="C153" s="187" t="s">
        <v>280</v>
      </c>
      <c r="D153" s="187" t="s">
        <v>144</v>
      </c>
      <c r="E153" s="188" t="s">
        <v>1281</v>
      </c>
      <c r="F153" s="189" t="s">
        <v>1282</v>
      </c>
      <c r="G153" s="190" t="s">
        <v>233</v>
      </c>
      <c r="H153" s="191">
        <v>3</v>
      </c>
      <c r="I153" s="192"/>
      <c r="J153" s="193">
        <f t="shared" si="20"/>
        <v>0</v>
      </c>
      <c r="K153" s="194"/>
      <c r="L153" s="39"/>
      <c r="M153" s="195" t="s">
        <v>1</v>
      </c>
      <c r="N153" s="196" t="s">
        <v>41</v>
      </c>
      <c r="O153" s="71"/>
      <c r="P153" s="197">
        <f t="shared" si="21"/>
        <v>0</v>
      </c>
      <c r="Q153" s="197">
        <v>0</v>
      </c>
      <c r="R153" s="197">
        <f t="shared" si="22"/>
        <v>0</v>
      </c>
      <c r="S153" s="197">
        <v>0</v>
      </c>
      <c r="T153" s="198">
        <f t="shared" si="2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148</v>
      </c>
      <c r="AT153" s="199" t="s">
        <v>144</v>
      </c>
      <c r="AU153" s="199" t="s">
        <v>84</v>
      </c>
      <c r="AY153" s="17" t="s">
        <v>141</v>
      </c>
      <c r="BE153" s="200">
        <f t="shared" si="24"/>
        <v>0</v>
      </c>
      <c r="BF153" s="200">
        <f t="shared" si="25"/>
        <v>0</v>
      </c>
      <c r="BG153" s="200">
        <f t="shared" si="26"/>
        <v>0</v>
      </c>
      <c r="BH153" s="200">
        <f t="shared" si="27"/>
        <v>0</v>
      </c>
      <c r="BI153" s="200">
        <f t="shared" si="28"/>
        <v>0</v>
      </c>
      <c r="BJ153" s="17" t="s">
        <v>84</v>
      </c>
      <c r="BK153" s="200">
        <f t="shared" si="29"/>
        <v>0</v>
      </c>
      <c r="BL153" s="17" t="s">
        <v>148</v>
      </c>
      <c r="BM153" s="199" t="s">
        <v>1296</v>
      </c>
    </row>
    <row r="154" spans="1:65" s="12" customFormat="1" ht="25.9" customHeight="1">
      <c r="B154" s="171"/>
      <c r="C154" s="172"/>
      <c r="D154" s="173" t="s">
        <v>75</v>
      </c>
      <c r="E154" s="174" t="s">
        <v>1297</v>
      </c>
      <c r="F154" s="174" t="s">
        <v>1298</v>
      </c>
      <c r="G154" s="172"/>
      <c r="H154" s="172"/>
      <c r="I154" s="175"/>
      <c r="J154" s="176">
        <f>BK154</f>
        <v>0</v>
      </c>
      <c r="K154" s="172"/>
      <c r="L154" s="177"/>
      <c r="M154" s="178"/>
      <c r="N154" s="179"/>
      <c r="O154" s="179"/>
      <c r="P154" s="180">
        <f>SUM(P155:P166)</f>
        <v>0</v>
      </c>
      <c r="Q154" s="179"/>
      <c r="R154" s="180">
        <f>SUM(R155:R166)</f>
        <v>0</v>
      </c>
      <c r="S154" s="179"/>
      <c r="T154" s="181">
        <f>SUM(T155:T166)</f>
        <v>0</v>
      </c>
      <c r="AR154" s="182" t="s">
        <v>84</v>
      </c>
      <c r="AT154" s="183" t="s">
        <v>75</v>
      </c>
      <c r="AU154" s="183" t="s">
        <v>76</v>
      </c>
      <c r="AY154" s="182" t="s">
        <v>141</v>
      </c>
      <c r="BK154" s="184">
        <f>SUM(BK155:BK166)</f>
        <v>0</v>
      </c>
    </row>
    <row r="155" spans="1:65" s="2" customFormat="1" ht="16.5" customHeight="1">
      <c r="A155" s="34"/>
      <c r="B155" s="35"/>
      <c r="C155" s="187" t="s">
        <v>286</v>
      </c>
      <c r="D155" s="187" t="s">
        <v>144</v>
      </c>
      <c r="E155" s="188" t="s">
        <v>1236</v>
      </c>
      <c r="F155" s="189" t="s">
        <v>1237</v>
      </c>
      <c r="G155" s="190" t="s">
        <v>233</v>
      </c>
      <c r="H155" s="191">
        <v>7</v>
      </c>
      <c r="I155" s="192"/>
      <c r="J155" s="193">
        <f t="shared" ref="J155:J166" si="30">ROUND(I155*H155,2)</f>
        <v>0</v>
      </c>
      <c r="K155" s="194"/>
      <c r="L155" s="39"/>
      <c r="M155" s="195" t="s">
        <v>1</v>
      </c>
      <c r="N155" s="196" t="s">
        <v>41</v>
      </c>
      <c r="O155" s="71"/>
      <c r="P155" s="197">
        <f t="shared" ref="P155:P166" si="31">O155*H155</f>
        <v>0</v>
      </c>
      <c r="Q155" s="197">
        <v>0</v>
      </c>
      <c r="R155" s="197">
        <f t="shared" ref="R155:R166" si="32">Q155*H155</f>
        <v>0</v>
      </c>
      <c r="S155" s="197">
        <v>0</v>
      </c>
      <c r="T155" s="198">
        <f t="shared" ref="T155:T166" si="33"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148</v>
      </c>
      <c r="AT155" s="199" t="s">
        <v>144</v>
      </c>
      <c r="AU155" s="199" t="s">
        <v>84</v>
      </c>
      <c r="AY155" s="17" t="s">
        <v>141</v>
      </c>
      <c r="BE155" s="200">
        <f t="shared" ref="BE155:BE166" si="34">IF(N155="základní",J155,0)</f>
        <v>0</v>
      </c>
      <c r="BF155" s="200">
        <f t="shared" ref="BF155:BF166" si="35">IF(N155="snížená",J155,0)</f>
        <v>0</v>
      </c>
      <c r="BG155" s="200">
        <f t="shared" ref="BG155:BG166" si="36">IF(N155="zákl. přenesená",J155,0)</f>
        <v>0</v>
      </c>
      <c r="BH155" s="200">
        <f t="shared" ref="BH155:BH166" si="37">IF(N155="sníž. přenesená",J155,0)</f>
        <v>0</v>
      </c>
      <c r="BI155" s="200">
        <f t="shared" ref="BI155:BI166" si="38">IF(N155="nulová",J155,0)</f>
        <v>0</v>
      </c>
      <c r="BJ155" s="17" t="s">
        <v>84</v>
      </c>
      <c r="BK155" s="200">
        <f t="shared" ref="BK155:BK166" si="39">ROUND(I155*H155,2)</f>
        <v>0</v>
      </c>
      <c r="BL155" s="17" t="s">
        <v>148</v>
      </c>
      <c r="BM155" s="199" t="s">
        <v>1299</v>
      </c>
    </row>
    <row r="156" spans="1:65" s="2" customFormat="1" ht="16.5" customHeight="1">
      <c r="A156" s="34"/>
      <c r="B156" s="35"/>
      <c r="C156" s="187" t="s">
        <v>294</v>
      </c>
      <c r="D156" s="187" t="s">
        <v>144</v>
      </c>
      <c r="E156" s="188" t="s">
        <v>1242</v>
      </c>
      <c r="F156" s="189" t="s">
        <v>1243</v>
      </c>
      <c r="G156" s="190" t="s">
        <v>233</v>
      </c>
      <c r="H156" s="191">
        <v>1</v>
      </c>
      <c r="I156" s="192"/>
      <c r="J156" s="193">
        <f t="shared" si="30"/>
        <v>0</v>
      </c>
      <c r="K156" s="194"/>
      <c r="L156" s="39"/>
      <c r="M156" s="195" t="s">
        <v>1</v>
      </c>
      <c r="N156" s="196" t="s">
        <v>41</v>
      </c>
      <c r="O156" s="71"/>
      <c r="P156" s="197">
        <f t="shared" si="31"/>
        <v>0</v>
      </c>
      <c r="Q156" s="197">
        <v>0</v>
      </c>
      <c r="R156" s="197">
        <f t="shared" si="32"/>
        <v>0</v>
      </c>
      <c r="S156" s="197">
        <v>0</v>
      </c>
      <c r="T156" s="198">
        <f t="shared" si="3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148</v>
      </c>
      <c r="AT156" s="199" t="s">
        <v>144</v>
      </c>
      <c r="AU156" s="199" t="s">
        <v>84</v>
      </c>
      <c r="AY156" s="17" t="s">
        <v>141</v>
      </c>
      <c r="BE156" s="200">
        <f t="shared" si="34"/>
        <v>0</v>
      </c>
      <c r="BF156" s="200">
        <f t="shared" si="35"/>
        <v>0</v>
      </c>
      <c r="BG156" s="200">
        <f t="shared" si="36"/>
        <v>0</v>
      </c>
      <c r="BH156" s="200">
        <f t="shared" si="37"/>
        <v>0</v>
      </c>
      <c r="BI156" s="200">
        <f t="shared" si="38"/>
        <v>0</v>
      </c>
      <c r="BJ156" s="17" t="s">
        <v>84</v>
      </c>
      <c r="BK156" s="200">
        <f t="shared" si="39"/>
        <v>0</v>
      </c>
      <c r="BL156" s="17" t="s">
        <v>148</v>
      </c>
      <c r="BM156" s="199" t="s">
        <v>1300</v>
      </c>
    </row>
    <row r="157" spans="1:65" s="2" customFormat="1" ht="16.5" customHeight="1">
      <c r="A157" s="34"/>
      <c r="B157" s="35"/>
      <c r="C157" s="187" t="s">
        <v>298</v>
      </c>
      <c r="D157" s="187" t="s">
        <v>144</v>
      </c>
      <c r="E157" s="188" t="s">
        <v>1245</v>
      </c>
      <c r="F157" s="189" t="s">
        <v>1246</v>
      </c>
      <c r="G157" s="190" t="s">
        <v>261</v>
      </c>
      <c r="H157" s="191">
        <v>200</v>
      </c>
      <c r="I157" s="192"/>
      <c r="J157" s="193">
        <f t="shared" si="30"/>
        <v>0</v>
      </c>
      <c r="K157" s="194"/>
      <c r="L157" s="39"/>
      <c r="M157" s="195" t="s">
        <v>1</v>
      </c>
      <c r="N157" s="196" t="s">
        <v>41</v>
      </c>
      <c r="O157" s="71"/>
      <c r="P157" s="197">
        <f t="shared" si="31"/>
        <v>0</v>
      </c>
      <c r="Q157" s="197">
        <v>0</v>
      </c>
      <c r="R157" s="197">
        <f t="shared" si="32"/>
        <v>0</v>
      </c>
      <c r="S157" s="197">
        <v>0</v>
      </c>
      <c r="T157" s="198">
        <f t="shared" si="3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148</v>
      </c>
      <c r="AT157" s="199" t="s">
        <v>144</v>
      </c>
      <c r="AU157" s="199" t="s">
        <v>84</v>
      </c>
      <c r="AY157" s="17" t="s">
        <v>141</v>
      </c>
      <c r="BE157" s="200">
        <f t="shared" si="34"/>
        <v>0</v>
      </c>
      <c r="BF157" s="200">
        <f t="shared" si="35"/>
        <v>0</v>
      </c>
      <c r="BG157" s="200">
        <f t="shared" si="36"/>
        <v>0</v>
      </c>
      <c r="BH157" s="200">
        <f t="shared" si="37"/>
        <v>0</v>
      </c>
      <c r="BI157" s="200">
        <f t="shared" si="38"/>
        <v>0</v>
      </c>
      <c r="BJ157" s="17" t="s">
        <v>84</v>
      </c>
      <c r="BK157" s="200">
        <f t="shared" si="39"/>
        <v>0</v>
      </c>
      <c r="BL157" s="17" t="s">
        <v>148</v>
      </c>
      <c r="BM157" s="199" t="s">
        <v>1301</v>
      </c>
    </row>
    <row r="158" spans="1:65" s="2" customFormat="1" ht="16.5" customHeight="1">
      <c r="A158" s="34"/>
      <c r="B158" s="35"/>
      <c r="C158" s="187" t="s">
        <v>302</v>
      </c>
      <c r="D158" s="187" t="s">
        <v>144</v>
      </c>
      <c r="E158" s="188" t="s">
        <v>1248</v>
      </c>
      <c r="F158" s="189" t="s">
        <v>1249</v>
      </c>
      <c r="G158" s="190" t="s">
        <v>233</v>
      </c>
      <c r="H158" s="191">
        <v>2</v>
      </c>
      <c r="I158" s="192"/>
      <c r="J158" s="193">
        <f t="shared" si="30"/>
        <v>0</v>
      </c>
      <c r="K158" s="194"/>
      <c r="L158" s="39"/>
      <c r="M158" s="195" t="s">
        <v>1</v>
      </c>
      <c r="N158" s="196" t="s">
        <v>41</v>
      </c>
      <c r="O158" s="71"/>
      <c r="P158" s="197">
        <f t="shared" si="31"/>
        <v>0</v>
      </c>
      <c r="Q158" s="197">
        <v>0</v>
      </c>
      <c r="R158" s="197">
        <f t="shared" si="32"/>
        <v>0</v>
      </c>
      <c r="S158" s="197">
        <v>0</v>
      </c>
      <c r="T158" s="198">
        <f t="shared" si="3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148</v>
      </c>
      <c r="AT158" s="199" t="s">
        <v>144</v>
      </c>
      <c r="AU158" s="199" t="s">
        <v>84</v>
      </c>
      <c r="AY158" s="17" t="s">
        <v>141</v>
      </c>
      <c r="BE158" s="200">
        <f t="shared" si="34"/>
        <v>0</v>
      </c>
      <c r="BF158" s="200">
        <f t="shared" si="35"/>
        <v>0</v>
      </c>
      <c r="BG158" s="200">
        <f t="shared" si="36"/>
        <v>0</v>
      </c>
      <c r="BH158" s="200">
        <f t="shared" si="37"/>
        <v>0</v>
      </c>
      <c r="BI158" s="200">
        <f t="shared" si="38"/>
        <v>0</v>
      </c>
      <c r="BJ158" s="17" t="s">
        <v>84</v>
      </c>
      <c r="BK158" s="200">
        <f t="shared" si="39"/>
        <v>0</v>
      </c>
      <c r="BL158" s="17" t="s">
        <v>148</v>
      </c>
      <c r="BM158" s="199" t="s">
        <v>1302</v>
      </c>
    </row>
    <row r="159" spans="1:65" s="2" customFormat="1" ht="16.5" customHeight="1">
      <c r="A159" s="34"/>
      <c r="B159" s="35"/>
      <c r="C159" s="187" t="s">
        <v>308</v>
      </c>
      <c r="D159" s="187" t="s">
        <v>144</v>
      </c>
      <c r="E159" s="188" t="s">
        <v>1251</v>
      </c>
      <c r="F159" s="189" t="s">
        <v>1252</v>
      </c>
      <c r="G159" s="190" t="s">
        <v>261</v>
      </c>
      <c r="H159" s="191">
        <v>160</v>
      </c>
      <c r="I159" s="192"/>
      <c r="J159" s="193">
        <f t="shared" si="30"/>
        <v>0</v>
      </c>
      <c r="K159" s="194"/>
      <c r="L159" s="39"/>
      <c r="M159" s="195" t="s">
        <v>1</v>
      </c>
      <c r="N159" s="196" t="s">
        <v>41</v>
      </c>
      <c r="O159" s="71"/>
      <c r="P159" s="197">
        <f t="shared" si="31"/>
        <v>0</v>
      </c>
      <c r="Q159" s="197">
        <v>0</v>
      </c>
      <c r="R159" s="197">
        <f t="shared" si="32"/>
        <v>0</v>
      </c>
      <c r="S159" s="197">
        <v>0</v>
      </c>
      <c r="T159" s="198">
        <f t="shared" si="3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148</v>
      </c>
      <c r="AT159" s="199" t="s">
        <v>144</v>
      </c>
      <c r="AU159" s="199" t="s">
        <v>84</v>
      </c>
      <c r="AY159" s="17" t="s">
        <v>141</v>
      </c>
      <c r="BE159" s="200">
        <f t="shared" si="34"/>
        <v>0</v>
      </c>
      <c r="BF159" s="200">
        <f t="shared" si="35"/>
        <v>0</v>
      </c>
      <c r="BG159" s="200">
        <f t="shared" si="36"/>
        <v>0</v>
      </c>
      <c r="BH159" s="200">
        <f t="shared" si="37"/>
        <v>0</v>
      </c>
      <c r="BI159" s="200">
        <f t="shared" si="38"/>
        <v>0</v>
      </c>
      <c r="BJ159" s="17" t="s">
        <v>84</v>
      </c>
      <c r="BK159" s="200">
        <f t="shared" si="39"/>
        <v>0</v>
      </c>
      <c r="BL159" s="17" t="s">
        <v>148</v>
      </c>
      <c r="BM159" s="199" t="s">
        <v>1303</v>
      </c>
    </row>
    <row r="160" spans="1:65" s="2" customFormat="1" ht="16.5" customHeight="1">
      <c r="A160" s="34"/>
      <c r="B160" s="35"/>
      <c r="C160" s="187" t="s">
        <v>312</v>
      </c>
      <c r="D160" s="187" t="s">
        <v>144</v>
      </c>
      <c r="E160" s="188" t="s">
        <v>1260</v>
      </c>
      <c r="F160" s="189" t="s">
        <v>1261</v>
      </c>
      <c r="G160" s="190" t="s">
        <v>233</v>
      </c>
      <c r="H160" s="191">
        <v>1</v>
      </c>
      <c r="I160" s="192"/>
      <c r="J160" s="193">
        <f t="shared" si="30"/>
        <v>0</v>
      </c>
      <c r="K160" s="194"/>
      <c r="L160" s="39"/>
      <c r="M160" s="195" t="s">
        <v>1</v>
      </c>
      <c r="N160" s="196" t="s">
        <v>41</v>
      </c>
      <c r="O160" s="71"/>
      <c r="P160" s="197">
        <f t="shared" si="31"/>
        <v>0</v>
      </c>
      <c r="Q160" s="197">
        <v>0</v>
      </c>
      <c r="R160" s="197">
        <f t="shared" si="32"/>
        <v>0</v>
      </c>
      <c r="S160" s="197">
        <v>0</v>
      </c>
      <c r="T160" s="198">
        <f t="shared" si="3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148</v>
      </c>
      <c r="AT160" s="199" t="s">
        <v>144</v>
      </c>
      <c r="AU160" s="199" t="s">
        <v>84</v>
      </c>
      <c r="AY160" s="17" t="s">
        <v>141</v>
      </c>
      <c r="BE160" s="200">
        <f t="shared" si="34"/>
        <v>0</v>
      </c>
      <c r="BF160" s="200">
        <f t="shared" si="35"/>
        <v>0</v>
      </c>
      <c r="BG160" s="200">
        <f t="shared" si="36"/>
        <v>0</v>
      </c>
      <c r="BH160" s="200">
        <f t="shared" si="37"/>
        <v>0</v>
      </c>
      <c r="BI160" s="200">
        <f t="shared" si="38"/>
        <v>0</v>
      </c>
      <c r="BJ160" s="17" t="s">
        <v>84</v>
      </c>
      <c r="BK160" s="200">
        <f t="shared" si="39"/>
        <v>0</v>
      </c>
      <c r="BL160" s="17" t="s">
        <v>148</v>
      </c>
      <c r="BM160" s="199" t="s">
        <v>1304</v>
      </c>
    </row>
    <row r="161" spans="1:65" s="2" customFormat="1" ht="16.5" customHeight="1">
      <c r="A161" s="34"/>
      <c r="B161" s="35"/>
      <c r="C161" s="187" t="s">
        <v>318</v>
      </c>
      <c r="D161" s="187" t="s">
        <v>144</v>
      </c>
      <c r="E161" s="188" t="s">
        <v>1263</v>
      </c>
      <c r="F161" s="189" t="s">
        <v>1264</v>
      </c>
      <c r="G161" s="190" t="s">
        <v>233</v>
      </c>
      <c r="H161" s="191">
        <v>1</v>
      </c>
      <c r="I161" s="192"/>
      <c r="J161" s="193">
        <f t="shared" si="30"/>
        <v>0</v>
      </c>
      <c r="K161" s="194"/>
      <c r="L161" s="39"/>
      <c r="M161" s="195" t="s">
        <v>1</v>
      </c>
      <c r="N161" s="196" t="s">
        <v>41</v>
      </c>
      <c r="O161" s="71"/>
      <c r="P161" s="197">
        <f t="shared" si="31"/>
        <v>0</v>
      </c>
      <c r="Q161" s="197">
        <v>0</v>
      </c>
      <c r="R161" s="197">
        <f t="shared" si="32"/>
        <v>0</v>
      </c>
      <c r="S161" s="197">
        <v>0</v>
      </c>
      <c r="T161" s="198">
        <f t="shared" si="3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148</v>
      </c>
      <c r="AT161" s="199" t="s">
        <v>144</v>
      </c>
      <c r="AU161" s="199" t="s">
        <v>84</v>
      </c>
      <c r="AY161" s="17" t="s">
        <v>141</v>
      </c>
      <c r="BE161" s="200">
        <f t="shared" si="34"/>
        <v>0</v>
      </c>
      <c r="BF161" s="200">
        <f t="shared" si="35"/>
        <v>0</v>
      </c>
      <c r="BG161" s="200">
        <f t="shared" si="36"/>
        <v>0</v>
      </c>
      <c r="BH161" s="200">
        <f t="shared" si="37"/>
        <v>0</v>
      </c>
      <c r="BI161" s="200">
        <f t="shared" si="38"/>
        <v>0</v>
      </c>
      <c r="BJ161" s="17" t="s">
        <v>84</v>
      </c>
      <c r="BK161" s="200">
        <f t="shared" si="39"/>
        <v>0</v>
      </c>
      <c r="BL161" s="17" t="s">
        <v>148</v>
      </c>
      <c r="BM161" s="199" t="s">
        <v>1305</v>
      </c>
    </row>
    <row r="162" spans="1:65" s="2" customFormat="1" ht="16.5" customHeight="1">
      <c r="A162" s="34"/>
      <c r="B162" s="35"/>
      <c r="C162" s="187" t="s">
        <v>322</v>
      </c>
      <c r="D162" s="187" t="s">
        <v>144</v>
      </c>
      <c r="E162" s="188" t="s">
        <v>1275</v>
      </c>
      <c r="F162" s="189" t="s">
        <v>1276</v>
      </c>
      <c r="G162" s="190" t="s">
        <v>233</v>
      </c>
      <c r="H162" s="191">
        <v>5</v>
      </c>
      <c r="I162" s="192"/>
      <c r="J162" s="193">
        <f t="shared" si="30"/>
        <v>0</v>
      </c>
      <c r="K162" s="194"/>
      <c r="L162" s="39"/>
      <c r="M162" s="195" t="s">
        <v>1</v>
      </c>
      <c r="N162" s="196" t="s">
        <v>41</v>
      </c>
      <c r="O162" s="71"/>
      <c r="P162" s="197">
        <f t="shared" si="31"/>
        <v>0</v>
      </c>
      <c r="Q162" s="197">
        <v>0</v>
      </c>
      <c r="R162" s="197">
        <f t="shared" si="32"/>
        <v>0</v>
      </c>
      <c r="S162" s="197">
        <v>0</v>
      </c>
      <c r="T162" s="198">
        <f t="shared" si="3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148</v>
      </c>
      <c r="AT162" s="199" t="s">
        <v>144</v>
      </c>
      <c r="AU162" s="199" t="s">
        <v>84</v>
      </c>
      <c r="AY162" s="17" t="s">
        <v>141</v>
      </c>
      <c r="BE162" s="200">
        <f t="shared" si="34"/>
        <v>0</v>
      </c>
      <c r="BF162" s="200">
        <f t="shared" si="35"/>
        <v>0</v>
      </c>
      <c r="BG162" s="200">
        <f t="shared" si="36"/>
        <v>0</v>
      </c>
      <c r="BH162" s="200">
        <f t="shared" si="37"/>
        <v>0</v>
      </c>
      <c r="BI162" s="200">
        <f t="shared" si="38"/>
        <v>0</v>
      </c>
      <c r="BJ162" s="17" t="s">
        <v>84</v>
      </c>
      <c r="BK162" s="200">
        <f t="shared" si="39"/>
        <v>0</v>
      </c>
      <c r="BL162" s="17" t="s">
        <v>148</v>
      </c>
      <c r="BM162" s="199" t="s">
        <v>1306</v>
      </c>
    </row>
    <row r="163" spans="1:65" s="2" customFormat="1" ht="16.5" customHeight="1">
      <c r="A163" s="34"/>
      <c r="B163" s="35"/>
      <c r="C163" s="187" t="s">
        <v>326</v>
      </c>
      <c r="D163" s="187" t="s">
        <v>144</v>
      </c>
      <c r="E163" s="188" t="s">
        <v>1278</v>
      </c>
      <c r="F163" s="189" t="s">
        <v>1279</v>
      </c>
      <c r="G163" s="190" t="s">
        <v>233</v>
      </c>
      <c r="H163" s="191">
        <v>2</v>
      </c>
      <c r="I163" s="192"/>
      <c r="J163" s="193">
        <f t="shared" si="30"/>
        <v>0</v>
      </c>
      <c r="K163" s="194"/>
      <c r="L163" s="39"/>
      <c r="M163" s="195" t="s">
        <v>1</v>
      </c>
      <c r="N163" s="196" t="s">
        <v>41</v>
      </c>
      <c r="O163" s="71"/>
      <c r="P163" s="197">
        <f t="shared" si="31"/>
        <v>0</v>
      </c>
      <c r="Q163" s="197">
        <v>0</v>
      </c>
      <c r="R163" s="197">
        <f t="shared" si="32"/>
        <v>0</v>
      </c>
      <c r="S163" s="197">
        <v>0</v>
      </c>
      <c r="T163" s="198">
        <f t="shared" si="3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148</v>
      </c>
      <c r="AT163" s="199" t="s">
        <v>144</v>
      </c>
      <c r="AU163" s="199" t="s">
        <v>84</v>
      </c>
      <c r="AY163" s="17" t="s">
        <v>141</v>
      </c>
      <c r="BE163" s="200">
        <f t="shared" si="34"/>
        <v>0</v>
      </c>
      <c r="BF163" s="200">
        <f t="shared" si="35"/>
        <v>0</v>
      </c>
      <c r="BG163" s="200">
        <f t="shared" si="36"/>
        <v>0</v>
      </c>
      <c r="BH163" s="200">
        <f t="shared" si="37"/>
        <v>0</v>
      </c>
      <c r="BI163" s="200">
        <f t="shared" si="38"/>
        <v>0</v>
      </c>
      <c r="BJ163" s="17" t="s">
        <v>84</v>
      </c>
      <c r="BK163" s="200">
        <f t="shared" si="39"/>
        <v>0</v>
      </c>
      <c r="BL163" s="17" t="s">
        <v>148</v>
      </c>
      <c r="BM163" s="199" t="s">
        <v>1307</v>
      </c>
    </row>
    <row r="164" spans="1:65" s="2" customFormat="1" ht="16.5" customHeight="1">
      <c r="A164" s="34"/>
      <c r="B164" s="35"/>
      <c r="C164" s="187" t="s">
        <v>330</v>
      </c>
      <c r="D164" s="187" t="s">
        <v>144</v>
      </c>
      <c r="E164" s="188" t="s">
        <v>1281</v>
      </c>
      <c r="F164" s="189" t="s">
        <v>1282</v>
      </c>
      <c r="G164" s="190" t="s">
        <v>233</v>
      </c>
      <c r="H164" s="191">
        <v>3</v>
      </c>
      <c r="I164" s="192"/>
      <c r="J164" s="193">
        <f t="shared" si="30"/>
        <v>0</v>
      </c>
      <c r="K164" s="194"/>
      <c r="L164" s="39"/>
      <c r="M164" s="195" t="s">
        <v>1</v>
      </c>
      <c r="N164" s="196" t="s">
        <v>41</v>
      </c>
      <c r="O164" s="71"/>
      <c r="P164" s="197">
        <f t="shared" si="31"/>
        <v>0</v>
      </c>
      <c r="Q164" s="197">
        <v>0</v>
      </c>
      <c r="R164" s="197">
        <f t="shared" si="32"/>
        <v>0</v>
      </c>
      <c r="S164" s="197">
        <v>0</v>
      </c>
      <c r="T164" s="198">
        <f t="shared" si="3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148</v>
      </c>
      <c r="AT164" s="199" t="s">
        <v>144</v>
      </c>
      <c r="AU164" s="199" t="s">
        <v>84</v>
      </c>
      <c r="AY164" s="17" t="s">
        <v>141</v>
      </c>
      <c r="BE164" s="200">
        <f t="shared" si="34"/>
        <v>0</v>
      </c>
      <c r="BF164" s="200">
        <f t="shared" si="35"/>
        <v>0</v>
      </c>
      <c r="BG164" s="200">
        <f t="shared" si="36"/>
        <v>0</v>
      </c>
      <c r="BH164" s="200">
        <f t="shared" si="37"/>
        <v>0</v>
      </c>
      <c r="BI164" s="200">
        <f t="shared" si="38"/>
        <v>0</v>
      </c>
      <c r="BJ164" s="17" t="s">
        <v>84</v>
      </c>
      <c r="BK164" s="200">
        <f t="shared" si="39"/>
        <v>0</v>
      </c>
      <c r="BL164" s="17" t="s">
        <v>148</v>
      </c>
      <c r="BM164" s="199" t="s">
        <v>1308</v>
      </c>
    </row>
    <row r="165" spans="1:65" s="2" customFormat="1" ht="21.75" customHeight="1">
      <c r="A165" s="34"/>
      <c r="B165" s="35"/>
      <c r="C165" s="187" t="s">
        <v>335</v>
      </c>
      <c r="D165" s="187" t="s">
        <v>144</v>
      </c>
      <c r="E165" s="188" t="s">
        <v>1284</v>
      </c>
      <c r="F165" s="189" t="s">
        <v>1255</v>
      </c>
      <c r="G165" s="190" t="s">
        <v>233</v>
      </c>
      <c r="H165" s="191">
        <v>1</v>
      </c>
      <c r="I165" s="192"/>
      <c r="J165" s="193">
        <f t="shared" si="30"/>
        <v>0</v>
      </c>
      <c r="K165" s="194"/>
      <c r="L165" s="39"/>
      <c r="M165" s="195" t="s">
        <v>1</v>
      </c>
      <c r="N165" s="196" t="s">
        <v>41</v>
      </c>
      <c r="O165" s="71"/>
      <c r="P165" s="197">
        <f t="shared" si="31"/>
        <v>0</v>
      </c>
      <c r="Q165" s="197">
        <v>0</v>
      </c>
      <c r="R165" s="197">
        <f t="shared" si="32"/>
        <v>0</v>
      </c>
      <c r="S165" s="197">
        <v>0</v>
      </c>
      <c r="T165" s="198">
        <f t="shared" si="3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148</v>
      </c>
      <c r="AT165" s="199" t="s">
        <v>144</v>
      </c>
      <c r="AU165" s="199" t="s">
        <v>84</v>
      </c>
      <c r="AY165" s="17" t="s">
        <v>141</v>
      </c>
      <c r="BE165" s="200">
        <f t="shared" si="34"/>
        <v>0</v>
      </c>
      <c r="BF165" s="200">
        <f t="shared" si="35"/>
        <v>0</v>
      </c>
      <c r="BG165" s="200">
        <f t="shared" si="36"/>
        <v>0</v>
      </c>
      <c r="BH165" s="200">
        <f t="shared" si="37"/>
        <v>0</v>
      </c>
      <c r="BI165" s="200">
        <f t="shared" si="38"/>
        <v>0</v>
      </c>
      <c r="BJ165" s="17" t="s">
        <v>84</v>
      </c>
      <c r="BK165" s="200">
        <f t="shared" si="39"/>
        <v>0</v>
      </c>
      <c r="BL165" s="17" t="s">
        <v>148</v>
      </c>
      <c r="BM165" s="199" t="s">
        <v>1309</v>
      </c>
    </row>
    <row r="166" spans="1:65" s="2" customFormat="1" ht="16.5" customHeight="1">
      <c r="A166" s="34"/>
      <c r="B166" s="35"/>
      <c r="C166" s="187" t="s">
        <v>339</v>
      </c>
      <c r="D166" s="187" t="s">
        <v>144</v>
      </c>
      <c r="E166" s="188" t="s">
        <v>1310</v>
      </c>
      <c r="F166" s="189" t="s">
        <v>1311</v>
      </c>
      <c r="G166" s="190" t="s">
        <v>233</v>
      </c>
      <c r="H166" s="191">
        <v>1</v>
      </c>
      <c r="I166" s="192"/>
      <c r="J166" s="193">
        <f t="shared" si="30"/>
        <v>0</v>
      </c>
      <c r="K166" s="194"/>
      <c r="L166" s="39"/>
      <c r="M166" s="248" t="s">
        <v>1</v>
      </c>
      <c r="N166" s="249" t="s">
        <v>41</v>
      </c>
      <c r="O166" s="250"/>
      <c r="P166" s="251">
        <f t="shared" si="31"/>
        <v>0</v>
      </c>
      <c r="Q166" s="251">
        <v>0</v>
      </c>
      <c r="R166" s="251">
        <f t="shared" si="32"/>
        <v>0</v>
      </c>
      <c r="S166" s="251">
        <v>0</v>
      </c>
      <c r="T166" s="252">
        <f t="shared" si="3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148</v>
      </c>
      <c r="AT166" s="199" t="s">
        <v>144</v>
      </c>
      <c r="AU166" s="199" t="s">
        <v>84</v>
      </c>
      <c r="AY166" s="17" t="s">
        <v>141</v>
      </c>
      <c r="BE166" s="200">
        <f t="shared" si="34"/>
        <v>0</v>
      </c>
      <c r="BF166" s="200">
        <f t="shared" si="35"/>
        <v>0</v>
      </c>
      <c r="BG166" s="200">
        <f t="shared" si="36"/>
        <v>0</v>
      </c>
      <c r="BH166" s="200">
        <f t="shared" si="37"/>
        <v>0</v>
      </c>
      <c r="BI166" s="200">
        <f t="shared" si="38"/>
        <v>0</v>
      </c>
      <c r="BJ166" s="17" t="s">
        <v>84</v>
      </c>
      <c r="BK166" s="200">
        <f t="shared" si="39"/>
        <v>0</v>
      </c>
      <c r="BL166" s="17" t="s">
        <v>148</v>
      </c>
      <c r="BM166" s="199" t="s">
        <v>1312</v>
      </c>
    </row>
    <row r="167" spans="1:65" s="2" customFormat="1" ht="6.95" customHeight="1">
      <c r="A167" s="34"/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39"/>
      <c r="M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</row>
  </sheetData>
  <sheetProtection algorithmName="SHA-512" hashValue="WtsofM9A0lODJMR0fPkdY+4yTZvSh9v2kq9/VsUA3UZtmQ2LCe+NGRng/JamHpf/MV+8Qtn9zGonOstX13uAug==" saltValue="4zQI0ZTH/VmAgGtQN0ZzTd7K6GOQRLXv3qzlTyxXTN2bwKFQqjMwtSLvFH+xypRQbo0gNYS2jTIHBYPUchUt0A==" spinCount="100000" sheet="1" objects="1" scenarios="1" formatColumns="0" formatRows="0" autoFilter="0"/>
  <autoFilter ref="C119:K166" xr:uid="{00000000-0009-0000-0000-000005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4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7" t="s">
        <v>101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1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26.25" customHeight="1">
      <c r="B7" s="20"/>
      <c r="E7" s="311" t="str">
        <f>'Rekapitulace stavby'!K6</f>
        <v>Stavební úpravy záchodků v objektu VOŠS a SŠS Vysoké Mýto v ul. Komenského 1-II</v>
      </c>
      <c r="F7" s="312"/>
      <c r="G7" s="312"/>
      <c r="H7" s="312"/>
      <c r="L7" s="20"/>
    </row>
    <row r="8" spans="1:46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3" t="s">
        <v>1313</v>
      </c>
      <c r="F9" s="314"/>
      <c r="G9" s="314"/>
      <c r="H9" s="31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11. 11. 2022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7" t="s">
        <v>1</v>
      </c>
      <c r="F27" s="317"/>
      <c r="G27" s="317"/>
      <c r="H27" s="31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ROUND(J120,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ROUND((SUM(BE120:BE144)),  2)</f>
        <v>0</v>
      </c>
      <c r="G33" s="34"/>
      <c r="H33" s="34"/>
      <c r="I33" s="124">
        <v>0.21</v>
      </c>
      <c r="J33" s="123">
        <f>ROUND(((SUM(BE120:BE144))*I33),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ROUND((SUM(BF120:BF144)),  2)</f>
        <v>0</v>
      </c>
      <c r="G34" s="34"/>
      <c r="H34" s="34"/>
      <c r="I34" s="124">
        <v>0.15</v>
      </c>
      <c r="J34" s="123">
        <f>ROUND(((SUM(BF120:BF144))*I34),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43</v>
      </c>
      <c r="F35" s="123">
        <f>ROUND((SUM(BG120:BG144)),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44</v>
      </c>
      <c r="F36" s="123">
        <f>ROUND((SUM(BH120:BH144)),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45</v>
      </c>
      <c r="F37" s="123">
        <f>ROUND((SUM(BI120:BI144)),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26.25" customHeight="1">
      <c r="A85" s="34"/>
      <c r="B85" s="35"/>
      <c r="C85" s="36"/>
      <c r="D85" s="36"/>
      <c r="E85" s="309" t="str">
        <f>E7</f>
        <v>Stavební úpravy záchodků v objektu VOŠS a SŠS Vysoké Mýto v ul. Komenského 1-II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90" t="str">
        <f>E9</f>
        <v>007 - Ležaté potrubí v 1. PP pod stropem</v>
      </c>
      <c r="F87" s="308"/>
      <c r="G87" s="308"/>
      <c r="H87" s="30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poz. p.č. 230/1 a 232/3 v k.ú. Vysoké Mýto</v>
      </c>
      <c r="G89" s="36"/>
      <c r="H89" s="36"/>
      <c r="I89" s="29" t="s">
        <v>22</v>
      </c>
      <c r="J89" s="66" t="str">
        <f>IF(J12="","",J12)</f>
        <v>11. 11. 2022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VOŠ stavební a Střední škola stavební Vysové Mýto</v>
      </c>
      <c r="G91" s="36"/>
      <c r="H91" s="36"/>
      <c r="I91" s="29" t="s">
        <v>30</v>
      </c>
      <c r="J91" s="32" t="str">
        <f>E21</f>
        <v>Ing. David Karbulka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1:31" s="9" customFormat="1" ht="24.95" customHeight="1">
      <c r="B97" s="147"/>
      <c r="C97" s="148"/>
      <c r="D97" s="149" t="s">
        <v>113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115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1:31" s="9" customFormat="1" ht="24.95" customHeight="1">
      <c r="B99" s="147"/>
      <c r="C99" s="148"/>
      <c r="D99" s="149" t="s">
        <v>118</v>
      </c>
      <c r="E99" s="150"/>
      <c r="F99" s="150"/>
      <c r="G99" s="150"/>
      <c r="H99" s="150"/>
      <c r="I99" s="150"/>
      <c r="J99" s="151">
        <f>J133</f>
        <v>0</v>
      </c>
      <c r="K99" s="148"/>
      <c r="L99" s="152"/>
    </row>
    <row r="100" spans="1:31" s="10" customFormat="1" ht="19.899999999999999" customHeight="1">
      <c r="B100" s="153"/>
      <c r="C100" s="154"/>
      <c r="D100" s="155" t="s">
        <v>119</v>
      </c>
      <c r="E100" s="156"/>
      <c r="F100" s="156"/>
      <c r="G100" s="156"/>
      <c r="H100" s="156"/>
      <c r="I100" s="156"/>
      <c r="J100" s="157">
        <f>J134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126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6.25" customHeight="1">
      <c r="A110" s="34"/>
      <c r="B110" s="35"/>
      <c r="C110" s="36"/>
      <c r="D110" s="36"/>
      <c r="E110" s="309" t="str">
        <f>E7</f>
        <v>Stavební úpravy záchodků v objektu VOŠS a SŠS Vysoké Mýto v ul. Komenského 1-II</v>
      </c>
      <c r="F110" s="310"/>
      <c r="G110" s="310"/>
      <c r="H110" s="310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106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90" t="str">
        <f>E9</f>
        <v>007 - Ležaté potrubí v 1. PP pod stropem</v>
      </c>
      <c r="F112" s="308"/>
      <c r="G112" s="308"/>
      <c r="H112" s="308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>na poz. p.č. 230/1 a 232/3 v k.ú. Vysoké Mýto</v>
      </c>
      <c r="G114" s="36"/>
      <c r="H114" s="36"/>
      <c r="I114" s="29" t="s">
        <v>22</v>
      </c>
      <c r="J114" s="66" t="str">
        <f>IF(J12="","",J12)</f>
        <v>11. 11. 2022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>VOŠ stavební a Střední škola stavební Vysové Mýto</v>
      </c>
      <c r="G116" s="36"/>
      <c r="H116" s="36"/>
      <c r="I116" s="29" t="s">
        <v>30</v>
      </c>
      <c r="J116" s="32" t="str">
        <f>E21</f>
        <v>Ing. David Karbulka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5.2" customHeight="1">
      <c r="A117" s="34"/>
      <c r="B117" s="35"/>
      <c r="C117" s="29" t="s">
        <v>28</v>
      </c>
      <c r="D117" s="36"/>
      <c r="E117" s="36"/>
      <c r="F117" s="27" t="str">
        <f>IF(E18="","",E18)</f>
        <v>Vyplň údaj</v>
      </c>
      <c r="G117" s="36"/>
      <c r="H117" s="36"/>
      <c r="I117" s="29" t="s">
        <v>33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11" customFormat="1" ht="29.25" customHeight="1">
      <c r="A119" s="159"/>
      <c r="B119" s="160"/>
      <c r="C119" s="161" t="s">
        <v>127</v>
      </c>
      <c r="D119" s="162" t="s">
        <v>61</v>
      </c>
      <c r="E119" s="162" t="s">
        <v>57</v>
      </c>
      <c r="F119" s="162" t="s">
        <v>58</v>
      </c>
      <c r="G119" s="162" t="s">
        <v>128</v>
      </c>
      <c r="H119" s="162" t="s">
        <v>129</v>
      </c>
      <c r="I119" s="162" t="s">
        <v>130</v>
      </c>
      <c r="J119" s="163" t="s">
        <v>110</v>
      </c>
      <c r="K119" s="164" t="s">
        <v>131</v>
      </c>
      <c r="L119" s="165"/>
      <c r="M119" s="75" t="s">
        <v>1</v>
      </c>
      <c r="N119" s="76" t="s">
        <v>40</v>
      </c>
      <c r="O119" s="76" t="s">
        <v>132</v>
      </c>
      <c r="P119" s="76" t="s">
        <v>133</v>
      </c>
      <c r="Q119" s="76" t="s">
        <v>134</v>
      </c>
      <c r="R119" s="76" t="s">
        <v>135</v>
      </c>
      <c r="S119" s="76" t="s">
        <v>136</v>
      </c>
      <c r="T119" s="77" t="s">
        <v>137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5" s="2" customFormat="1" ht="22.9" customHeight="1">
      <c r="A120" s="34"/>
      <c r="B120" s="35"/>
      <c r="C120" s="82" t="s">
        <v>138</v>
      </c>
      <c r="D120" s="36"/>
      <c r="E120" s="36"/>
      <c r="F120" s="36"/>
      <c r="G120" s="36"/>
      <c r="H120" s="36"/>
      <c r="I120" s="36"/>
      <c r="J120" s="166">
        <f>BK120</f>
        <v>0</v>
      </c>
      <c r="K120" s="36"/>
      <c r="L120" s="39"/>
      <c r="M120" s="78"/>
      <c r="N120" s="167"/>
      <c r="O120" s="79"/>
      <c r="P120" s="168">
        <f>P121+P133</f>
        <v>0</v>
      </c>
      <c r="Q120" s="79"/>
      <c r="R120" s="168">
        <f>R121+R133</f>
        <v>2.5815000000000001E-2</v>
      </c>
      <c r="S120" s="79"/>
      <c r="T120" s="169">
        <f>T121+T133</f>
        <v>3.15E-2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75</v>
      </c>
      <c r="AU120" s="17" t="s">
        <v>112</v>
      </c>
      <c r="BK120" s="170">
        <f>BK121+BK133</f>
        <v>0</v>
      </c>
    </row>
    <row r="121" spans="1:65" s="12" customFormat="1" ht="25.9" customHeight="1">
      <c r="B121" s="171"/>
      <c r="C121" s="172"/>
      <c r="D121" s="173" t="s">
        <v>75</v>
      </c>
      <c r="E121" s="174" t="s">
        <v>139</v>
      </c>
      <c r="F121" s="174" t="s">
        <v>140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6.1650000000000003E-3</v>
      </c>
      <c r="S121" s="179"/>
      <c r="T121" s="181">
        <f>T122</f>
        <v>3.15E-2</v>
      </c>
      <c r="AR121" s="182" t="s">
        <v>84</v>
      </c>
      <c r="AT121" s="183" t="s">
        <v>75</v>
      </c>
      <c r="AU121" s="183" t="s">
        <v>76</v>
      </c>
      <c r="AY121" s="182" t="s">
        <v>141</v>
      </c>
      <c r="BK121" s="184">
        <f>BK122</f>
        <v>0</v>
      </c>
    </row>
    <row r="122" spans="1:65" s="12" customFormat="1" ht="22.9" customHeight="1">
      <c r="B122" s="171"/>
      <c r="C122" s="172"/>
      <c r="D122" s="173" t="s">
        <v>75</v>
      </c>
      <c r="E122" s="185" t="s">
        <v>182</v>
      </c>
      <c r="F122" s="185" t="s">
        <v>195</v>
      </c>
      <c r="G122" s="172"/>
      <c r="H122" s="172"/>
      <c r="I122" s="175"/>
      <c r="J122" s="186">
        <f>BK122</f>
        <v>0</v>
      </c>
      <c r="K122" s="172"/>
      <c r="L122" s="177"/>
      <c r="M122" s="178"/>
      <c r="N122" s="179"/>
      <c r="O122" s="179"/>
      <c r="P122" s="180">
        <f>SUM(P123:P132)</f>
        <v>0</v>
      </c>
      <c r="Q122" s="179"/>
      <c r="R122" s="180">
        <f>SUM(R123:R132)</f>
        <v>6.1650000000000003E-3</v>
      </c>
      <c r="S122" s="179"/>
      <c r="T122" s="181">
        <f>SUM(T123:T132)</f>
        <v>3.15E-2</v>
      </c>
      <c r="AR122" s="182" t="s">
        <v>84</v>
      </c>
      <c r="AT122" s="183" t="s">
        <v>75</v>
      </c>
      <c r="AU122" s="183" t="s">
        <v>84</v>
      </c>
      <c r="AY122" s="182" t="s">
        <v>141</v>
      </c>
      <c r="BK122" s="184">
        <f>SUM(BK123:BK132)</f>
        <v>0</v>
      </c>
    </row>
    <row r="123" spans="1:65" s="2" customFormat="1" ht="33" customHeight="1">
      <c r="A123" s="34"/>
      <c r="B123" s="35"/>
      <c r="C123" s="187" t="s">
        <v>84</v>
      </c>
      <c r="D123" s="187" t="s">
        <v>144</v>
      </c>
      <c r="E123" s="188" t="s">
        <v>197</v>
      </c>
      <c r="F123" s="189" t="s">
        <v>198</v>
      </c>
      <c r="G123" s="190" t="s">
        <v>147</v>
      </c>
      <c r="H123" s="191">
        <v>27</v>
      </c>
      <c r="I123" s="192"/>
      <c r="J123" s="193">
        <f>ROUND(I123*H123,2)</f>
        <v>0</v>
      </c>
      <c r="K123" s="194"/>
      <c r="L123" s="39"/>
      <c r="M123" s="195" t="s">
        <v>1</v>
      </c>
      <c r="N123" s="196" t="s">
        <v>41</v>
      </c>
      <c r="O123" s="71"/>
      <c r="P123" s="197">
        <f>O123*H123</f>
        <v>0</v>
      </c>
      <c r="Q123" s="197">
        <v>1.2999999999999999E-4</v>
      </c>
      <c r="R123" s="197">
        <f>Q123*H123</f>
        <v>3.5099999999999997E-3</v>
      </c>
      <c r="S123" s="197">
        <v>0</v>
      </c>
      <c r="T123" s="19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148</v>
      </c>
      <c r="AT123" s="199" t="s">
        <v>144</v>
      </c>
      <c r="AU123" s="199" t="s">
        <v>86</v>
      </c>
      <c r="AY123" s="17" t="s">
        <v>141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84</v>
      </c>
      <c r="BK123" s="200">
        <f>ROUND(I123*H123,2)</f>
        <v>0</v>
      </c>
      <c r="BL123" s="17" t="s">
        <v>148</v>
      </c>
      <c r="BM123" s="199" t="s">
        <v>1314</v>
      </c>
    </row>
    <row r="124" spans="1:65" s="14" customFormat="1">
      <c r="B124" s="212"/>
      <c r="C124" s="213"/>
      <c r="D124" s="203" t="s">
        <v>153</v>
      </c>
      <c r="E124" s="214" t="s">
        <v>1</v>
      </c>
      <c r="F124" s="215" t="s">
        <v>1315</v>
      </c>
      <c r="G124" s="213"/>
      <c r="H124" s="216">
        <v>27</v>
      </c>
      <c r="I124" s="217"/>
      <c r="J124" s="213"/>
      <c r="K124" s="213"/>
      <c r="L124" s="218"/>
      <c r="M124" s="219"/>
      <c r="N124" s="220"/>
      <c r="O124" s="220"/>
      <c r="P124" s="220"/>
      <c r="Q124" s="220"/>
      <c r="R124" s="220"/>
      <c r="S124" s="220"/>
      <c r="T124" s="221"/>
      <c r="AT124" s="222" t="s">
        <v>153</v>
      </c>
      <c r="AU124" s="222" t="s">
        <v>86</v>
      </c>
      <c r="AV124" s="14" t="s">
        <v>86</v>
      </c>
      <c r="AW124" s="14" t="s">
        <v>32</v>
      </c>
      <c r="AX124" s="14" t="s">
        <v>84</v>
      </c>
      <c r="AY124" s="222" t="s">
        <v>141</v>
      </c>
    </row>
    <row r="125" spans="1:65" s="2" customFormat="1" ht="16.5" customHeight="1">
      <c r="A125" s="34"/>
      <c r="B125" s="35"/>
      <c r="C125" s="187" t="s">
        <v>86</v>
      </c>
      <c r="D125" s="187" t="s">
        <v>144</v>
      </c>
      <c r="E125" s="188" t="s">
        <v>1316</v>
      </c>
      <c r="F125" s="189" t="s">
        <v>1317</v>
      </c>
      <c r="G125" s="190" t="s">
        <v>147</v>
      </c>
      <c r="H125" s="191">
        <v>130</v>
      </c>
      <c r="I125" s="192"/>
      <c r="J125" s="193">
        <f>ROUND(I125*H125,2)</f>
        <v>0</v>
      </c>
      <c r="K125" s="194"/>
      <c r="L125" s="39"/>
      <c r="M125" s="195" t="s">
        <v>1</v>
      </c>
      <c r="N125" s="196" t="s">
        <v>41</v>
      </c>
      <c r="O125" s="71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148</v>
      </c>
      <c r="AT125" s="199" t="s">
        <v>144</v>
      </c>
      <c r="AU125" s="199" t="s">
        <v>86</v>
      </c>
      <c r="AY125" s="17" t="s">
        <v>141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84</v>
      </c>
      <c r="BK125" s="200">
        <f>ROUND(I125*H125,2)</f>
        <v>0</v>
      </c>
      <c r="BL125" s="17" t="s">
        <v>148</v>
      </c>
      <c r="BM125" s="199" t="s">
        <v>1318</v>
      </c>
    </row>
    <row r="126" spans="1:65" s="14" customFormat="1">
      <c r="B126" s="212"/>
      <c r="C126" s="213"/>
      <c r="D126" s="203" t="s">
        <v>153</v>
      </c>
      <c r="E126" s="214" t="s">
        <v>1</v>
      </c>
      <c r="F126" s="215" t="s">
        <v>1319</v>
      </c>
      <c r="G126" s="213"/>
      <c r="H126" s="216">
        <v>130</v>
      </c>
      <c r="I126" s="217"/>
      <c r="J126" s="213"/>
      <c r="K126" s="213"/>
      <c r="L126" s="218"/>
      <c r="M126" s="219"/>
      <c r="N126" s="220"/>
      <c r="O126" s="220"/>
      <c r="P126" s="220"/>
      <c r="Q126" s="220"/>
      <c r="R126" s="220"/>
      <c r="S126" s="220"/>
      <c r="T126" s="221"/>
      <c r="AT126" s="222" t="s">
        <v>153</v>
      </c>
      <c r="AU126" s="222" t="s">
        <v>86</v>
      </c>
      <c r="AV126" s="14" t="s">
        <v>86</v>
      </c>
      <c r="AW126" s="14" t="s">
        <v>32</v>
      </c>
      <c r="AX126" s="14" t="s">
        <v>84</v>
      </c>
      <c r="AY126" s="222" t="s">
        <v>141</v>
      </c>
    </row>
    <row r="127" spans="1:65" s="2" customFormat="1" ht="24.2" customHeight="1">
      <c r="A127" s="34"/>
      <c r="B127" s="35"/>
      <c r="C127" s="187" t="s">
        <v>156</v>
      </c>
      <c r="D127" s="187" t="s">
        <v>144</v>
      </c>
      <c r="E127" s="188" t="s">
        <v>1320</v>
      </c>
      <c r="F127" s="189" t="s">
        <v>1321</v>
      </c>
      <c r="G127" s="190" t="s">
        <v>185</v>
      </c>
      <c r="H127" s="191">
        <v>2.25</v>
      </c>
      <c r="I127" s="192"/>
      <c r="J127" s="193">
        <f>ROUND(I127*H127,2)</f>
        <v>0</v>
      </c>
      <c r="K127" s="194"/>
      <c r="L127" s="39"/>
      <c r="M127" s="195" t="s">
        <v>1</v>
      </c>
      <c r="N127" s="196" t="s">
        <v>41</v>
      </c>
      <c r="O127" s="71"/>
      <c r="P127" s="197">
        <f>O127*H127</f>
        <v>0</v>
      </c>
      <c r="Q127" s="197">
        <v>1.1800000000000001E-3</v>
      </c>
      <c r="R127" s="197">
        <f>Q127*H127</f>
        <v>2.6550000000000002E-3</v>
      </c>
      <c r="S127" s="197">
        <v>1.4E-2</v>
      </c>
      <c r="T127" s="198">
        <f>S127*H127</f>
        <v>3.15E-2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148</v>
      </c>
      <c r="AT127" s="199" t="s">
        <v>144</v>
      </c>
      <c r="AU127" s="199" t="s">
        <v>86</v>
      </c>
      <c r="AY127" s="17" t="s">
        <v>141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7" t="s">
        <v>84</v>
      </c>
      <c r="BK127" s="200">
        <f>ROUND(I127*H127,2)</f>
        <v>0</v>
      </c>
      <c r="BL127" s="17" t="s">
        <v>148</v>
      </c>
      <c r="BM127" s="199" t="s">
        <v>1322</v>
      </c>
    </row>
    <row r="128" spans="1:65" s="14" customFormat="1">
      <c r="B128" s="212"/>
      <c r="C128" s="213"/>
      <c r="D128" s="203" t="s">
        <v>153</v>
      </c>
      <c r="E128" s="214" t="s">
        <v>1</v>
      </c>
      <c r="F128" s="215" t="s">
        <v>1323</v>
      </c>
      <c r="G128" s="213"/>
      <c r="H128" s="216">
        <v>1.8</v>
      </c>
      <c r="I128" s="217"/>
      <c r="J128" s="213"/>
      <c r="K128" s="213"/>
      <c r="L128" s="218"/>
      <c r="M128" s="219"/>
      <c r="N128" s="220"/>
      <c r="O128" s="220"/>
      <c r="P128" s="220"/>
      <c r="Q128" s="220"/>
      <c r="R128" s="220"/>
      <c r="S128" s="220"/>
      <c r="T128" s="221"/>
      <c r="AT128" s="222" t="s">
        <v>153</v>
      </c>
      <c r="AU128" s="222" t="s">
        <v>86</v>
      </c>
      <c r="AV128" s="14" t="s">
        <v>86</v>
      </c>
      <c r="AW128" s="14" t="s">
        <v>32</v>
      </c>
      <c r="AX128" s="14" t="s">
        <v>76</v>
      </c>
      <c r="AY128" s="222" t="s">
        <v>141</v>
      </c>
    </row>
    <row r="129" spans="1:65" s="14" customFormat="1">
      <c r="B129" s="212"/>
      <c r="C129" s="213"/>
      <c r="D129" s="203" t="s">
        <v>153</v>
      </c>
      <c r="E129" s="214" t="s">
        <v>1</v>
      </c>
      <c r="F129" s="215" t="s">
        <v>1324</v>
      </c>
      <c r="G129" s="213"/>
      <c r="H129" s="216">
        <v>0.45</v>
      </c>
      <c r="I129" s="217"/>
      <c r="J129" s="213"/>
      <c r="K129" s="213"/>
      <c r="L129" s="218"/>
      <c r="M129" s="219"/>
      <c r="N129" s="220"/>
      <c r="O129" s="220"/>
      <c r="P129" s="220"/>
      <c r="Q129" s="220"/>
      <c r="R129" s="220"/>
      <c r="S129" s="220"/>
      <c r="T129" s="221"/>
      <c r="AT129" s="222" t="s">
        <v>153</v>
      </c>
      <c r="AU129" s="222" t="s">
        <v>86</v>
      </c>
      <c r="AV129" s="14" t="s">
        <v>86</v>
      </c>
      <c r="AW129" s="14" t="s">
        <v>32</v>
      </c>
      <c r="AX129" s="14" t="s">
        <v>76</v>
      </c>
      <c r="AY129" s="222" t="s">
        <v>141</v>
      </c>
    </row>
    <row r="130" spans="1:65" s="15" customFormat="1">
      <c r="B130" s="223"/>
      <c r="C130" s="224"/>
      <c r="D130" s="203" t="s">
        <v>153</v>
      </c>
      <c r="E130" s="225" t="s">
        <v>1</v>
      </c>
      <c r="F130" s="226" t="s">
        <v>212</v>
      </c>
      <c r="G130" s="224"/>
      <c r="H130" s="227">
        <v>2.25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AT130" s="233" t="s">
        <v>153</v>
      </c>
      <c r="AU130" s="233" t="s">
        <v>86</v>
      </c>
      <c r="AV130" s="15" t="s">
        <v>148</v>
      </c>
      <c r="AW130" s="15" t="s">
        <v>32</v>
      </c>
      <c r="AX130" s="15" t="s">
        <v>84</v>
      </c>
      <c r="AY130" s="233" t="s">
        <v>141</v>
      </c>
    </row>
    <row r="131" spans="1:65" s="2" customFormat="1" ht="16.5" customHeight="1">
      <c r="A131" s="34"/>
      <c r="B131" s="35"/>
      <c r="C131" s="187" t="s">
        <v>148</v>
      </c>
      <c r="D131" s="187" t="s">
        <v>144</v>
      </c>
      <c r="E131" s="188" t="s">
        <v>1325</v>
      </c>
      <c r="F131" s="189" t="s">
        <v>1326</v>
      </c>
      <c r="G131" s="190" t="s">
        <v>233</v>
      </c>
      <c r="H131" s="191">
        <v>1</v>
      </c>
      <c r="I131" s="192"/>
      <c r="J131" s="193">
        <f>ROUND(I131*H131,2)</f>
        <v>0</v>
      </c>
      <c r="K131" s="194"/>
      <c r="L131" s="39"/>
      <c r="M131" s="195" t="s">
        <v>1</v>
      </c>
      <c r="N131" s="196" t="s">
        <v>41</v>
      </c>
      <c r="O131" s="71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148</v>
      </c>
      <c r="AT131" s="199" t="s">
        <v>144</v>
      </c>
      <c r="AU131" s="199" t="s">
        <v>86</v>
      </c>
      <c r="AY131" s="17" t="s">
        <v>141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84</v>
      </c>
      <c r="BK131" s="200">
        <f>ROUND(I131*H131,2)</f>
        <v>0</v>
      </c>
      <c r="BL131" s="17" t="s">
        <v>148</v>
      </c>
      <c r="BM131" s="199" t="s">
        <v>1327</v>
      </c>
    </row>
    <row r="132" spans="1:65" s="2" customFormat="1" ht="16.5" customHeight="1">
      <c r="A132" s="34"/>
      <c r="B132" s="35"/>
      <c r="C132" s="187" t="s">
        <v>165</v>
      </c>
      <c r="D132" s="187" t="s">
        <v>144</v>
      </c>
      <c r="E132" s="188" t="s">
        <v>1328</v>
      </c>
      <c r="F132" s="189" t="s">
        <v>1329</v>
      </c>
      <c r="G132" s="190" t="s">
        <v>233</v>
      </c>
      <c r="H132" s="191">
        <v>1</v>
      </c>
      <c r="I132" s="192"/>
      <c r="J132" s="193">
        <f>ROUND(I132*H132,2)</f>
        <v>0</v>
      </c>
      <c r="K132" s="194"/>
      <c r="L132" s="39"/>
      <c r="M132" s="195" t="s">
        <v>1</v>
      </c>
      <c r="N132" s="196" t="s">
        <v>41</v>
      </c>
      <c r="O132" s="71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148</v>
      </c>
      <c r="AT132" s="199" t="s">
        <v>144</v>
      </c>
      <c r="AU132" s="199" t="s">
        <v>86</v>
      </c>
      <c r="AY132" s="17" t="s">
        <v>141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84</v>
      </c>
      <c r="BK132" s="200">
        <f>ROUND(I132*H132,2)</f>
        <v>0</v>
      </c>
      <c r="BL132" s="17" t="s">
        <v>148</v>
      </c>
      <c r="BM132" s="199" t="s">
        <v>1330</v>
      </c>
    </row>
    <row r="133" spans="1:65" s="12" customFormat="1" ht="25.9" customHeight="1">
      <c r="B133" s="171"/>
      <c r="C133" s="172"/>
      <c r="D133" s="173" t="s">
        <v>75</v>
      </c>
      <c r="E133" s="174" t="s">
        <v>290</v>
      </c>
      <c r="F133" s="174" t="s">
        <v>291</v>
      </c>
      <c r="G133" s="172"/>
      <c r="H133" s="172"/>
      <c r="I133" s="175"/>
      <c r="J133" s="176">
        <f>BK133</f>
        <v>0</v>
      </c>
      <c r="K133" s="172"/>
      <c r="L133" s="177"/>
      <c r="M133" s="178"/>
      <c r="N133" s="179"/>
      <c r="O133" s="179"/>
      <c r="P133" s="180">
        <f>P134</f>
        <v>0</v>
      </c>
      <c r="Q133" s="179"/>
      <c r="R133" s="180">
        <f>R134</f>
        <v>1.9650000000000001E-2</v>
      </c>
      <c r="S133" s="179"/>
      <c r="T133" s="181">
        <f>T134</f>
        <v>0</v>
      </c>
      <c r="AR133" s="182" t="s">
        <v>86</v>
      </c>
      <c r="AT133" s="183" t="s">
        <v>75</v>
      </c>
      <c r="AU133" s="183" t="s">
        <v>76</v>
      </c>
      <c r="AY133" s="182" t="s">
        <v>141</v>
      </c>
      <c r="BK133" s="184">
        <f>BK134</f>
        <v>0</v>
      </c>
    </row>
    <row r="134" spans="1:65" s="12" customFormat="1" ht="22.9" customHeight="1">
      <c r="B134" s="171"/>
      <c r="C134" s="172"/>
      <c r="D134" s="173" t="s">
        <v>75</v>
      </c>
      <c r="E134" s="185" t="s">
        <v>292</v>
      </c>
      <c r="F134" s="185" t="s">
        <v>293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SUM(P135:P144)</f>
        <v>0</v>
      </c>
      <c r="Q134" s="179"/>
      <c r="R134" s="180">
        <f>SUM(R135:R144)</f>
        <v>1.9650000000000001E-2</v>
      </c>
      <c r="S134" s="179"/>
      <c r="T134" s="181">
        <f>SUM(T135:T144)</f>
        <v>0</v>
      </c>
      <c r="AR134" s="182" t="s">
        <v>86</v>
      </c>
      <c r="AT134" s="183" t="s">
        <v>75</v>
      </c>
      <c r="AU134" s="183" t="s">
        <v>84</v>
      </c>
      <c r="AY134" s="182" t="s">
        <v>141</v>
      </c>
      <c r="BK134" s="184">
        <f>SUM(BK135:BK144)</f>
        <v>0</v>
      </c>
    </row>
    <row r="135" spans="1:65" s="2" customFormat="1" ht="16.5" customHeight="1">
      <c r="A135" s="34"/>
      <c r="B135" s="35"/>
      <c r="C135" s="187" t="s">
        <v>142</v>
      </c>
      <c r="D135" s="187" t="s">
        <v>144</v>
      </c>
      <c r="E135" s="188" t="s">
        <v>1331</v>
      </c>
      <c r="F135" s="189" t="s">
        <v>1332</v>
      </c>
      <c r="G135" s="190" t="s">
        <v>233</v>
      </c>
      <c r="H135" s="191">
        <v>1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41</v>
      </c>
      <c r="O135" s="71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216</v>
      </c>
      <c r="AT135" s="199" t="s">
        <v>144</v>
      </c>
      <c r="AU135" s="199" t="s">
        <v>86</v>
      </c>
      <c r="AY135" s="17" t="s">
        <v>141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84</v>
      </c>
      <c r="BK135" s="200">
        <f>ROUND(I135*H135,2)</f>
        <v>0</v>
      </c>
      <c r="BL135" s="17" t="s">
        <v>216</v>
      </c>
      <c r="BM135" s="199" t="s">
        <v>1333</v>
      </c>
    </row>
    <row r="136" spans="1:65" s="2" customFormat="1" ht="16.5" customHeight="1">
      <c r="A136" s="34"/>
      <c r="B136" s="35"/>
      <c r="C136" s="187" t="s">
        <v>173</v>
      </c>
      <c r="D136" s="187" t="s">
        <v>144</v>
      </c>
      <c r="E136" s="188" t="s">
        <v>1334</v>
      </c>
      <c r="F136" s="189" t="s">
        <v>1335</v>
      </c>
      <c r="G136" s="190" t="s">
        <v>333</v>
      </c>
      <c r="H136" s="191">
        <v>2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41</v>
      </c>
      <c r="O136" s="71"/>
      <c r="P136" s="197">
        <f>O136*H136</f>
        <v>0</v>
      </c>
      <c r="Q136" s="197">
        <v>3.1E-4</v>
      </c>
      <c r="R136" s="197">
        <f>Q136*H136</f>
        <v>6.2E-4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216</v>
      </c>
      <c r="AT136" s="199" t="s">
        <v>144</v>
      </c>
      <c r="AU136" s="199" t="s">
        <v>86</v>
      </c>
      <c r="AY136" s="17" t="s">
        <v>141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84</v>
      </c>
      <c r="BK136" s="200">
        <f>ROUND(I136*H136,2)</f>
        <v>0</v>
      </c>
      <c r="BL136" s="17" t="s">
        <v>216</v>
      </c>
      <c r="BM136" s="199" t="s">
        <v>1336</v>
      </c>
    </row>
    <row r="137" spans="1:65" s="2" customFormat="1" ht="16.5" customHeight="1">
      <c r="A137" s="34"/>
      <c r="B137" s="35"/>
      <c r="C137" s="187" t="s">
        <v>177</v>
      </c>
      <c r="D137" s="187" t="s">
        <v>144</v>
      </c>
      <c r="E137" s="188" t="s">
        <v>1337</v>
      </c>
      <c r="F137" s="189" t="s">
        <v>1338</v>
      </c>
      <c r="G137" s="190" t="s">
        <v>185</v>
      </c>
      <c r="H137" s="191">
        <v>21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41</v>
      </c>
      <c r="O137" s="71"/>
      <c r="P137" s="197">
        <f>O137*H137</f>
        <v>0</v>
      </c>
      <c r="Q137" s="197">
        <v>7.1000000000000002E-4</v>
      </c>
      <c r="R137" s="197">
        <f>Q137*H137</f>
        <v>1.491E-2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216</v>
      </c>
      <c r="AT137" s="199" t="s">
        <v>144</v>
      </c>
      <c r="AU137" s="199" t="s">
        <v>86</v>
      </c>
      <c r="AY137" s="17" t="s">
        <v>141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84</v>
      </c>
      <c r="BK137" s="200">
        <f>ROUND(I137*H137,2)</f>
        <v>0</v>
      </c>
      <c r="BL137" s="17" t="s">
        <v>216</v>
      </c>
      <c r="BM137" s="199" t="s">
        <v>1339</v>
      </c>
    </row>
    <row r="138" spans="1:65" s="2" customFormat="1" ht="21.75" customHeight="1">
      <c r="A138" s="34"/>
      <c r="B138" s="35"/>
      <c r="C138" s="234" t="s">
        <v>182</v>
      </c>
      <c r="D138" s="234" t="s">
        <v>430</v>
      </c>
      <c r="E138" s="235" t="s">
        <v>1340</v>
      </c>
      <c r="F138" s="236" t="s">
        <v>1341</v>
      </c>
      <c r="G138" s="237" t="s">
        <v>333</v>
      </c>
      <c r="H138" s="238">
        <v>2</v>
      </c>
      <c r="I138" s="239"/>
      <c r="J138" s="240">
        <f>ROUND(I138*H138,2)</f>
        <v>0</v>
      </c>
      <c r="K138" s="241"/>
      <c r="L138" s="242"/>
      <c r="M138" s="243" t="s">
        <v>1</v>
      </c>
      <c r="N138" s="244" t="s">
        <v>41</v>
      </c>
      <c r="O138" s="71"/>
      <c r="P138" s="197">
        <f>O138*H138</f>
        <v>0</v>
      </c>
      <c r="Q138" s="197">
        <v>1.3999999999999999E-4</v>
      </c>
      <c r="R138" s="197">
        <f>Q138*H138</f>
        <v>2.7999999999999998E-4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294</v>
      </c>
      <c r="AT138" s="199" t="s">
        <v>430</v>
      </c>
      <c r="AU138" s="199" t="s">
        <v>86</v>
      </c>
      <c r="AY138" s="17" t="s">
        <v>141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84</v>
      </c>
      <c r="BK138" s="200">
        <f>ROUND(I138*H138,2)</f>
        <v>0</v>
      </c>
      <c r="BL138" s="17" t="s">
        <v>216</v>
      </c>
      <c r="BM138" s="199" t="s">
        <v>1342</v>
      </c>
    </row>
    <row r="139" spans="1:65" s="2" customFormat="1" ht="16.5" customHeight="1">
      <c r="A139" s="34"/>
      <c r="B139" s="35"/>
      <c r="C139" s="187" t="s">
        <v>187</v>
      </c>
      <c r="D139" s="187" t="s">
        <v>144</v>
      </c>
      <c r="E139" s="188" t="s">
        <v>1343</v>
      </c>
      <c r="F139" s="189" t="s">
        <v>1344</v>
      </c>
      <c r="G139" s="190" t="s">
        <v>185</v>
      </c>
      <c r="H139" s="191">
        <v>8</v>
      </c>
      <c r="I139" s="192"/>
      <c r="J139" s="193">
        <f>ROUND(I139*H139,2)</f>
        <v>0</v>
      </c>
      <c r="K139" s="194"/>
      <c r="L139" s="39"/>
      <c r="M139" s="195" t="s">
        <v>1</v>
      </c>
      <c r="N139" s="196" t="s">
        <v>41</v>
      </c>
      <c r="O139" s="71"/>
      <c r="P139" s="197">
        <f>O139*H139</f>
        <v>0</v>
      </c>
      <c r="Q139" s="197">
        <v>4.8000000000000001E-4</v>
      </c>
      <c r="R139" s="197">
        <f>Q139*H139</f>
        <v>3.8400000000000001E-3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216</v>
      </c>
      <c r="AT139" s="199" t="s">
        <v>144</v>
      </c>
      <c r="AU139" s="199" t="s">
        <v>86</v>
      </c>
      <c r="AY139" s="17" t="s">
        <v>141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84</v>
      </c>
      <c r="BK139" s="200">
        <f>ROUND(I139*H139,2)</f>
        <v>0</v>
      </c>
      <c r="BL139" s="17" t="s">
        <v>216</v>
      </c>
      <c r="BM139" s="199" t="s">
        <v>1345</v>
      </c>
    </row>
    <row r="140" spans="1:65" s="14" customFormat="1">
      <c r="B140" s="212"/>
      <c r="C140" s="213"/>
      <c r="D140" s="203" t="s">
        <v>153</v>
      </c>
      <c r="E140" s="214" t="s">
        <v>1</v>
      </c>
      <c r="F140" s="215" t="s">
        <v>1346</v>
      </c>
      <c r="G140" s="213"/>
      <c r="H140" s="216">
        <v>8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153</v>
      </c>
      <c r="AU140" s="222" t="s">
        <v>86</v>
      </c>
      <c r="AV140" s="14" t="s">
        <v>86</v>
      </c>
      <c r="AW140" s="14" t="s">
        <v>32</v>
      </c>
      <c r="AX140" s="14" t="s">
        <v>84</v>
      </c>
      <c r="AY140" s="222" t="s">
        <v>141</v>
      </c>
    </row>
    <row r="141" spans="1:65" s="2" customFormat="1" ht="21.75" customHeight="1">
      <c r="A141" s="34"/>
      <c r="B141" s="35"/>
      <c r="C141" s="187" t="s">
        <v>191</v>
      </c>
      <c r="D141" s="187" t="s">
        <v>144</v>
      </c>
      <c r="E141" s="188" t="s">
        <v>1347</v>
      </c>
      <c r="F141" s="189" t="s">
        <v>1348</v>
      </c>
      <c r="G141" s="190" t="s">
        <v>185</v>
      </c>
      <c r="H141" s="191">
        <v>29</v>
      </c>
      <c r="I141" s="192"/>
      <c r="J141" s="193">
        <f>ROUND(I141*H141,2)</f>
        <v>0</v>
      </c>
      <c r="K141" s="194"/>
      <c r="L141" s="39"/>
      <c r="M141" s="195" t="s">
        <v>1</v>
      </c>
      <c r="N141" s="196" t="s">
        <v>41</v>
      </c>
      <c r="O141" s="71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216</v>
      </c>
      <c r="AT141" s="199" t="s">
        <v>144</v>
      </c>
      <c r="AU141" s="199" t="s">
        <v>86</v>
      </c>
      <c r="AY141" s="17" t="s">
        <v>141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84</v>
      </c>
      <c r="BK141" s="200">
        <f>ROUND(I141*H141,2)</f>
        <v>0</v>
      </c>
      <c r="BL141" s="17" t="s">
        <v>216</v>
      </c>
      <c r="BM141" s="199" t="s">
        <v>1349</v>
      </c>
    </row>
    <row r="142" spans="1:65" s="14" customFormat="1">
      <c r="B142" s="212"/>
      <c r="C142" s="213"/>
      <c r="D142" s="203" t="s">
        <v>153</v>
      </c>
      <c r="E142" s="214" t="s">
        <v>1</v>
      </c>
      <c r="F142" s="215" t="s">
        <v>1350</v>
      </c>
      <c r="G142" s="213"/>
      <c r="H142" s="216">
        <v>29</v>
      </c>
      <c r="I142" s="217"/>
      <c r="J142" s="213"/>
      <c r="K142" s="213"/>
      <c r="L142" s="218"/>
      <c r="M142" s="219"/>
      <c r="N142" s="220"/>
      <c r="O142" s="220"/>
      <c r="P142" s="220"/>
      <c r="Q142" s="220"/>
      <c r="R142" s="220"/>
      <c r="S142" s="220"/>
      <c r="T142" s="221"/>
      <c r="AT142" s="222" t="s">
        <v>153</v>
      </c>
      <c r="AU142" s="222" t="s">
        <v>86</v>
      </c>
      <c r="AV142" s="14" t="s">
        <v>86</v>
      </c>
      <c r="AW142" s="14" t="s">
        <v>32</v>
      </c>
      <c r="AX142" s="14" t="s">
        <v>84</v>
      </c>
      <c r="AY142" s="222" t="s">
        <v>141</v>
      </c>
    </row>
    <row r="143" spans="1:65" s="2" customFormat="1" ht="24.2" customHeight="1">
      <c r="A143" s="34"/>
      <c r="B143" s="35"/>
      <c r="C143" s="187" t="s">
        <v>196</v>
      </c>
      <c r="D143" s="187" t="s">
        <v>144</v>
      </c>
      <c r="E143" s="188" t="s">
        <v>1351</v>
      </c>
      <c r="F143" s="189" t="s">
        <v>1352</v>
      </c>
      <c r="G143" s="190" t="s">
        <v>269</v>
      </c>
      <c r="H143" s="191">
        <v>0.02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41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216</v>
      </c>
      <c r="AT143" s="199" t="s">
        <v>144</v>
      </c>
      <c r="AU143" s="199" t="s">
        <v>86</v>
      </c>
      <c r="AY143" s="17" t="s">
        <v>141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84</v>
      </c>
      <c r="BK143" s="200">
        <f>ROUND(I143*H143,2)</f>
        <v>0</v>
      </c>
      <c r="BL143" s="17" t="s">
        <v>216</v>
      </c>
      <c r="BM143" s="199" t="s">
        <v>1353</v>
      </c>
    </row>
    <row r="144" spans="1:65" s="2" customFormat="1" ht="24.2" customHeight="1">
      <c r="A144" s="34"/>
      <c r="B144" s="35"/>
      <c r="C144" s="187" t="s">
        <v>200</v>
      </c>
      <c r="D144" s="187" t="s">
        <v>144</v>
      </c>
      <c r="E144" s="188" t="s">
        <v>1354</v>
      </c>
      <c r="F144" s="189" t="s">
        <v>1355</v>
      </c>
      <c r="G144" s="190" t="s">
        <v>269</v>
      </c>
      <c r="H144" s="191">
        <v>0.02</v>
      </c>
      <c r="I144" s="192"/>
      <c r="J144" s="193">
        <f>ROUND(I144*H144,2)</f>
        <v>0</v>
      </c>
      <c r="K144" s="194"/>
      <c r="L144" s="39"/>
      <c r="M144" s="248" t="s">
        <v>1</v>
      </c>
      <c r="N144" s="249" t="s">
        <v>41</v>
      </c>
      <c r="O144" s="250"/>
      <c r="P144" s="251">
        <f>O144*H144</f>
        <v>0</v>
      </c>
      <c r="Q144" s="251">
        <v>0</v>
      </c>
      <c r="R144" s="251">
        <f>Q144*H144</f>
        <v>0</v>
      </c>
      <c r="S144" s="251">
        <v>0</v>
      </c>
      <c r="T144" s="25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216</v>
      </c>
      <c r="AT144" s="199" t="s">
        <v>144</v>
      </c>
      <c r="AU144" s="199" t="s">
        <v>86</v>
      </c>
      <c r="AY144" s="17" t="s">
        <v>141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84</v>
      </c>
      <c r="BK144" s="200">
        <f>ROUND(I144*H144,2)</f>
        <v>0</v>
      </c>
      <c r="BL144" s="17" t="s">
        <v>216</v>
      </c>
      <c r="BM144" s="199" t="s">
        <v>1356</v>
      </c>
    </row>
    <row r="145" spans="1:31" s="2" customFormat="1" ht="6.95" customHeight="1">
      <c r="A145" s="34"/>
      <c r="B145" s="54"/>
      <c r="C145" s="55"/>
      <c r="D145" s="55"/>
      <c r="E145" s="55"/>
      <c r="F145" s="55"/>
      <c r="G145" s="55"/>
      <c r="H145" s="55"/>
      <c r="I145" s="55"/>
      <c r="J145" s="55"/>
      <c r="K145" s="55"/>
      <c r="L145" s="39"/>
      <c r="M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</sheetData>
  <sheetProtection algorithmName="SHA-512" hashValue="1C7Tn5fNf2+CtWzGZVIn2yX24KVw/oe/6diDmOnvB2bp+or5fTzJy/3l7mkVw1pawc86BqgiW0MOxh3rrP12/g==" saltValue="QstmeIjQA2N+hCrrAVdVdyylm4eTK3K/+iFvNQkgZ5EutdO8TlXkriQv6WCHNzKRb+yXKleTfF3UrFu/Ur3DdQ==" spinCount="100000" sheet="1" objects="1" scenarios="1" formatColumns="0" formatRows="0" autoFilter="0"/>
  <autoFilter ref="C119:K144" xr:uid="{00000000-0009-0000-0000-000006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2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7" t="s">
        <v>104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1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26.25" customHeight="1">
      <c r="B7" s="20"/>
      <c r="E7" s="311" t="str">
        <f>'Rekapitulace stavby'!K6</f>
        <v>Stavební úpravy záchodků v objektu VOŠS a SŠS Vysoké Mýto v ul. Komenského 1-II</v>
      </c>
      <c r="F7" s="312"/>
      <c r="G7" s="312"/>
      <c r="H7" s="312"/>
      <c r="L7" s="20"/>
    </row>
    <row r="8" spans="1:46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3" t="s">
        <v>1357</v>
      </c>
      <c r="F9" s="314"/>
      <c r="G9" s="314"/>
      <c r="H9" s="31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11. 11. 2022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7" t="s">
        <v>1</v>
      </c>
      <c r="F27" s="317"/>
      <c r="G27" s="317"/>
      <c r="H27" s="31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ROUND(J120,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ROUND((SUM(BE120:BE127)),  2)</f>
        <v>0</v>
      </c>
      <c r="G33" s="34"/>
      <c r="H33" s="34"/>
      <c r="I33" s="124">
        <v>0.21</v>
      </c>
      <c r="J33" s="123">
        <f>ROUND(((SUM(BE120:BE127))*I33),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ROUND((SUM(BF120:BF127)),  2)</f>
        <v>0</v>
      </c>
      <c r="G34" s="34"/>
      <c r="H34" s="34"/>
      <c r="I34" s="124">
        <v>0.15</v>
      </c>
      <c r="J34" s="123">
        <f>ROUND(((SUM(BF120:BF127))*I34),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43</v>
      </c>
      <c r="F35" s="123">
        <f>ROUND((SUM(BG120:BG127)),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44</v>
      </c>
      <c r="F36" s="123">
        <f>ROUND((SUM(BH120:BH127)),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45</v>
      </c>
      <c r="F37" s="123">
        <f>ROUND((SUM(BI120:BI127)),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26.25" customHeight="1">
      <c r="A85" s="34"/>
      <c r="B85" s="35"/>
      <c r="C85" s="36"/>
      <c r="D85" s="36"/>
      <c r="E85" s="309" t="str">
        <f>E7</f>
        <v>Stavební úpravy záchodků v objektu VOŠS a SŠS Vysoké Mýto v ul. Komenského 1-II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90" t="str">
        <f>E9</f>
        <v>008 - VRN</v>
      </c>
      <c r="F87" s="308"/>
      <c r="G87" s="308"/>
      <c r="H87" s="30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poz. p.č. 230/1 a 232/3 v k.ú. Vysoké Mýto</v>
      </c>
      <c r="G89" s="36"/>
      <c r="H89" s="36"/>
      <c r="I89" s="29" t="s">
        <v>22</v>
      </c>
      <c r="J89" s="66" t="str">
        <f>IF(J12="","",J12)</f>
        <v>11. 11. 2022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VOŠ stavební a Střední škola stavební Vysové Mýto</v>
      </c>
      <c r="G91" s="36"/>
      <c r="H91" s="36"/>
      <c r="I91" s="29" t="s">
        <v>30</v>
      </c>
      <c r="J91" s="32" t="str">
        <f>E21</f>
        <v>Ing. David Karbulka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1:31" s="9" customFormat="1" ht="24.95" customHeight="1">
      <c r="B97" s="147"/>
      <c r="C97" s="148"/>
      <c r="D97" s="149" t="s">
        <v>1358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1359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1360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1361</v>
      </c>
      <c r="E100" s="156"/>
      <c r="F100" s="156"/>
      <c r="G100" s="156"/>
      <c r="H100" s="156"/>
      <c r="I100" s="156"/>
      <c r="J100" s="157">
        <f>J126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126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6.25" customHeight="1">
      <c r="A110" s="34"/>
      <c r="B110" s="35"/>
      <c r="C110" s="36"/>
      <c r="D110" s="36"/>
      <c r="E110" s="309" t="str">
        <f>E7</f>
        <v>Stavební úpravy záchodků v objektu VOŠS a SŠS Vysoké Mýto v ul. Komenského 1-II</v>
      </c>
      <c r="F110" s="310"/>
      <c r="G110" s="310"/>
      <c r="H110" s="310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106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90" t="str">
        <f>E9</f>
        <v>008 - VRN</v>
      </c>
      <c r="F112" s="308"/>
      <c r="G112" s="308"/>
      <c r="H112" s="308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>na poz. p.č. 230/1 a 232/3 v k.ú. Vysoké Mýto</v>
      </c>
      <c r="G114" s="36"/>
      <c r="H114" s="36"/>
      <c r="I114" s="29" t="s">
        <v>22</v>
      </c>
      <c r="J114" s="66" t="str">
        <f>IF(J12="","",J12)</f>
        <v>11. 11. 2022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>VOŠ stavební a Střední škola stavební Vysové Mýto</v>
      </c>
      <c r="G116" s="36"/>
      <c r="H116" s="36"/>
      <c r="I116" s="29" t="s">
        <v>30</v>
      </c>
      <c r="J116" s="32" t="str">
        <f>E21</f>
        <v>Ing. David Karbulka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5.2" customHeight="1">
      <c r="A117" s="34"/>
      <c r="B117" s="35"/>
      <c r="C117" s="29" t="s">
        <v>28</v>
      </c>
      <c r="D117" s="36"/>
      <c r="E117" s="36"/>
      <c r="F117" s="27" t="str">
        <f>IF(E18="","",E18)</f>
        <v>Vyplň údaj</v>
      </c>
      <c r="G117" s="36"/>
      <c r="H117" s="36"/>
      <c r="I117" s="29" t="s">
        <v>33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11" customFormat="1" ht="29.25" customHeight="1">
      <c r="A119" s="159"/>
      <c r="B119" s="160"/>
      <c r="C119" s="161" t="s">
        <v>127</v>
      </c>
      <c r="D119" s="162" t="s">
        <v>61</v>
      </c>
      <c r="E119" s="162" t="s">
        <v>57</v>
      </c>
      <c r="F119" s="162" t="s">
        <v>58</v>
      </c>
      <c r="G119" s="162" t="s">
        <v>128</v>
      </c>
      <c r="H119" s="162" t="s">
        <v>129</v>
      </c>
      <c r="I119" s="162" t="s">
        <v>130</v>
      </c>
      <c r="J119" s="163" t="s">
        <v>110</v>
      </c>
      <c r="K119" s="164" t="s">
        <v>131</v>
      </c>
      <c r="L119" s="165"/>
      <c r="M119" s="75" t="s">
        <v>1</v>
      </c>
      <c r="N119" s="76" t="s">
        <v>40</v>
      </c>
      <c r="O119" s="76" t="s">
        <v>132</v>
      </c>
      <c r="P119" s="76" t="s">
        <v>133</v>
      </c>
      <c r="Q119" s="76" t="s">
        <v>134</v>
      </c>
      <c r="R119" s="76" t="s">
        <v>135</v>
      </c>
      <c r="S119" s="76" t="s">
        <v>136</v>
      </c>
      <c r="T119" s="77" t="s">
        <v>137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5" s="2" customFormat="1" ht="22.9" customHeight="1">
      <c r="A120" s="34"/>
      <c r="B120" s="35"/>
      <c r="C120" s="82" t="s">
        <v>138</v>
      </c>
      <c r="D120" s="36"/>
      <c r="E120" s="36"/>
      <c r="F120" s="36"/>
      <c r="G120" s="36"/>
      <c r="H120" s="36"/>
      <c r="I120" s="36"/>
      <c r="J120" s="166">
        <f>BK120</f>
        <v>0</v>
      </c>
      <c r="K120" s="36"/>
      <c r="L120" s="39"/>
      <c r="M120" s="78"/>
      <c r="N120" s="167"/>
      <c r="O120" s="79"/>
      <c r="P120" s="168">
        <f>P121</f>
        <v>0</v>
      </c>
      <c r="Q120" s="79"/>
      <c r="R120" s="168">
        <f>R121</f>
        <v>0</v>
      </c>
      <c r="S120" s="79"/>
      <c r="T120" s="169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75</v>
      </c>
      <c r="AU120" s="17" t="s">
        <v>112</v>
      </c>
      <c r="BK120" s="170">
        <f>BK121</f>
        <v>0</v>
      </c>
    </row>
    <row r="121" spans="1:65" s="12" customFormat="1" ht="25.9" customHeight="1">
      <c r="B121" s="171"/>
      <c r="C121" s="172"/>
      <c r="D121" s="173" t="s">
        <v>75</v>
      </c>
      <c r="E121" s="174" t="s">
        <v>103</v>
      </c>
      <c r="F121" s="174" t="s">
        <v>1362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P122+P124+P126</f>
        <v>0</v>
      </c>
      <c r="Q121" s="179"/>
      <c r="R121" s="180">
        <f>R122+R124+R126</f>
        <v>0</v>
      </c>
      <c r="S121" s="179"/>
      <c r="T121" s="181">
        <f>T122+T124+T126</f>
        <v>0</v>
      </c>
      <c r="AR121" s="182" t="s">
        <v>165</v>
      </c>
      <c r="AT121" s="183" t="s">
        <v>75</v>
      </c>
      <c r="AU121" s="183" t="s">
        <v>76</v>
      </c>
      <c r="AY121" s="182" t="s">
        <v>141</v>
      </c>
      <c r="BK121" s="184">
        <f>BK122+BK124+BK126</f>
        <v>0</v>
      </c>
    </row>
    <row r="122" spans="1:65" s="12" customFormat="1" ht="22.9" customHeight="1">
      <c r="B122" s="171"/>
      <c r="C122" s="172"/>
      <c r="D122" s="173" t="s">
        <v>75</v>
      </c>
      <c r="E122" s="185" t="s">
        <v>1363</v>
      </c>
      <c r="F122" s="185" t="s">
        <v>1364</v>
      </c>
      <c r="G122" s="172"/>
      <c r="H122" s="172"/>
      <c r="I122" s="175"/>
      <c r="J122" s="186">
        <f>BK122</f>
        <v>0</v>
      </c>
      <c r="K122" s="172"/>
      <c r="L122" s="177"/>
      <c r="M122" s="178"/>
      <c r="N122" s="179"/>
      <c r="O122" s="179"/>
      <c r="P122" s="180">
        <f>P123</f>
        <v>0</v>
      </c>
      <c r="Q122" s="179"/>
      <c r="R122" s="180">
        <f>R123</f>
        <v>0</v>
      </c>
      <c r="S122" s="179"/>
      <c r="T122" s="181">
        <f>T123</f>
        <v>0</v>
      </c>
      <c r="AR122" s="182" t="s">
        <v>165</v>
      </c>
      <c r="AT122" s="183" t="s">
        <v>75</v>
      </c>
      <c r="AU122" s="183" t="s">
        <v>84</v>
      </c>
      <c r="AY122" s="182" t="s">
        <v>141</v>
      </c>
      <c r="BK122" s="184">
        <f>BK123</f>
        <v>0</v>
      </c>
    </row>
    <row r="123" spans="1:65" s="2" customFormat="1" ht="16.5" customHeight="1">
      <c r="A123" s="34"/>
      <c r="B123" s="35"/>
      <c r="C123" s="187" t="s">
        <v>84</v>
      </c>
      <c r="D123" s="187" t="s">
        <v>144</v>
      </c>
      <c r="E123" s="188" t="s">
        <v>1365</v>
      </c>
      <c r="F123" s="189" t="s">
        <v>1366</v>
      </c>
      <c r="G123" s="190" t="s">
        <v>233</v>
      </c>
      <c r="H123" s="191">
        <v>1</v>
      </c>
      <c r="I123" s="192"/>
      <c r="J123" s="193">
        <f>ROUND(I123*H123,2)</f>
        <v>0</v>
      </c>
      <c r="K123" s="194"/>
      <c r="L123" s="39"/>
      <c r="M123" s="195" t="s">
        <v>1</v>
      </c>
      <c r="N123" s="196" t="s">
        <v>41</v>
      </c>
      <c r="O123" s="71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1367</v>
      </c>
      <c r="AT123" s="199" t="s">
        <v>144</v>
      </c>
      <c r="AU123" s="199" t="s">
        <v>86</v>
      </c>
      <c r="AY123" s="17" t="s">
        <v>141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84</v>
      </c>
      <c r="BK123" s="200">
        <f>ROUND(I123*H123,2)</f>
        <v>0</v>
      </c>
      <c r="BL123" s="17" t="s">
        <v>1367</v>
      </c>
      <c r="BM123" s="199" t="s">
        <v>1368</v>
      </c>
    </row>
    <row r="124" spans="1:65" s="12" customFormat="1" ht="22.9" customHeight="1">
      <c r="B124" s="171"/>
      <c r="C124" s="172"/>
      <c r="D124" s="173" t="s">
        <v>75</v>
      </c>
      <c r="E124" s="185" t="s">
        <v>1369</v>
      </c>
      <c r="F124" s="185" t="s">
        <v>1370</v>
      </c>
      <c r="G124" s="172"/>
      <c r="H124" s="172"/>
      <c r="I124" s="175"/>
      <c r="J124" s="186">
        <f>BK124</f>
        <v>0</v>
      </c>
      <c r="K124" s="172"/>
      <c r="L124" s="177"/>
      <c r="M124" s="178"/>
      <c r="N124" s="179"/>
      <c r="O124" s="179"/>
      <c r="P124" s="180">
        <f>P125</f>
        <v>0</v>
      </c>
      <c r="Q124" s="179"/>
      <c r="R124" s="180">
        <f>R125</f>
        <v>0</v>
      </c>
      <c r="S124" s="179"/>
      <c r="T124" s="181">
        <f>T125</f>
        <v>0</v>
      </c>
      <c r="AR124" s="182" t="s">
        <v>165</v>
      </c>
      <c r="AT124" s="183" t="s">
        <v>75</v>
      </c>
      <c r="AU124" s="183" t="s">
        <v>84</v>
      </c>
      <c r="AY124" s="182" t="s">
        <v>141</v>
      </c>
      <c r="BK124" s="184">
        <f>BK125</f>
        <v>0</v>
      </c>
    </row>
    <row r="125" spans="1:65" s="2" customFormat="1" ht="16.5" customHeight="1">
      <c r="A125" s="34"/>
      <c r="B125" s="35"/>
      <c r="C125" s="187" t="s">
        <v>86</v>
      </c>
      <c r="D125" s="187" t="s">
        <v>144</v>
      </c>
      <c r="E125" s="188" t="s">
        <v>1371</v>
      </c>
      <c r="F125" s="189" t="s">
        <v>1370</v>
      </c>
      <c r="G125" s="190" t="s">
        <v>233</v>
      </c>
      <c r="H125" s="191">
        <v>1</v>
      </c>
      <c r="I125" s="192"/>
      <c r="J125" s="193">
        <f>ROUND(I125*H125,2)</f>
        <v>0</v>
      </c>
      <c r="K125" s="194"/>
      <c r="L125" s="39"/>
      <c r="M125" s="195" t="s">
        <v>1</v>
      </c>
      <c r="N125" s="196" t="s">
        <v>41</v>
      </c>
      <c r="O125" s="71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1367</v>
      </c>
      <c r="AT125" s="199" t="s">
        <v>144</v>
      </c>
      <c r="AU125" s="199" t="s">
        <v>86</v>
      </c>
      <c r="AY125" s="17" t="s">
        <v>141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84</v>
      </c>
      <c r="BK125" s="200">
        <f>ROUND(I125*H125,2)</f>
        <v>0</v>
      </c>
      <c r="BL125" s="17" t="s">
        <v>1367</v>
      </c>
      <c r="BM125" s="199" t="s">
        <v>1372</v>
      </c>
    </row>
    <row r="126" spans="1:65" s="12" customFormat="1" ht="22.9" customHeight="1">
      <c r="B126" s="171"/>
      <c r="C126" s="172"/>
      <c r="D126" s="173" t="s">
        <v>75</v>
      </c>
      <c r="E126" s="185" t="s">
        <v>1373</v>
      </c>
      <c r="F126" s="185" t="s">
        <v>1374</v>
      </c>
      <c r="G126" s="172"/>
      <c r="H126" s="172"/>
      <c r="I126" s="175"/>
      <c r="J126" s="186">
        <f>BK126</f>
        <v>0</v>
      </c>
      <c r="K126" s="172"/>
      <c r="L126" s="177"/>
      <c r="M126" s="178"/>
      <c r="N126" s="179"/>
      <c r="O126" s="179"/>
      <c r="P126" s="180">
        <f>P127</f>
        <v>0</v>
      </c>
      <c r="Q126" s="179"/>
      <c r="R126" s="180">
        <f>R127</f>
        <v>0</v>
      </c>
      <c r="S126" s="179"/>
      <c r="T126" s="181">
        <f>T127</f>
        <v>0</v>
      </c>
      <c r="AR126" s="182" t="s">
        <v>165</v>
      </c>
      <c r="AT126" s="183" t="s">
        <v>75</v>
      </c>
      <c r="AU126" s="183" t="s">
        <v>84</v>
      </c>
      <c r="AY126" s="182" t="s">
        <v>141</v>
      </c>
      <c r="BK126" s="184">
        <f>BK127</f>
        <v>0</v>
      </c>
    </row>
    <row r="127" spans="1:65" s="2" customFormat="1" ht="21.75" customHeight="1">
      <c r="A127" s="34"/>
      <c r="B127" s="35"/>
      <c r="C127" s="187" t="s">
        <v>156</v>
      </c>
      <c r="D127" s="187" t="s">
        <v>144</v>
      </c>
      <c r="E127" s="188" t="s">
        <v>1375</v>
      </c>
      <c r="F127" s="189" t="s">
        <v>1376</v>
      </c>
      <c r="G127" s="190" t="s">
        <v>233</v>
      </c>
      <c r="H127" s="191">
        <v>1</v>
      </c>
      <c r="I127" s="192"/>
      <c r="J127" s="193">
        <f>ROUND(I127*H127,2)</f>
        <v>0</v>
      </c>
      <c r="K127" s="194"/>
      <c r="L127" s="39"/>
      <c r="M127" s="248" t="s">
        <v>1</v>
      </c>
      <c r="N127" s="249" t="s">
        <v>41</v>
      </c>
      <c r="O127" s="250"/>
      <c r="P127" s="251">
        <f>O127*H127</f>
        <v>0</v>
      </c>
      <c r="Q127" s="251">
        <v>0</v>
      </c>
      <c r="R127" s="251">
        <f>Q127*H127</f>
        <v>0</v>
      </c>
      <c r="S127" s="251">
        <v>0</v>
      </c>
      <c r="T127" s="252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1367</v>
      </c>
      <c r="AT127" s="199" t="s">
        <v>144</v>
      </c>
      <c r="AU127" s="199" t="s">
        <v>86</v>
      </c>
      <c r="AY127" s="17" t="s">
        <v>141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7" t="s">
        <v>84</v>
      </c>
      <c r="BK127" s="200">
        <f>ROUND(I127*H127,2)</f>
        <v>0</v>
      </c>
      <c r="BL127" s="17" t="s">
        <v>1367</v>
      </c>
      <c r="BM127" s="199" t="s">
        <v>1377</v>
      </c>
    </row>
    <row r="128" spans="1:65" s="2" customFormat="1" ht="6.95" customHeight="1">
      <c r="A128" s="34"/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39"/>
      <c r="M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</sheetData>
  <sheetProtection algorithmName="SHA-512" hashValue="0cuRu0Fl9PcoXQ+wZe2w6mXW2A4gIA/jnT+5YmoFoPIjrp5/q9r5JCPlWzZaNfMc0s0K6NQLyXDzLttdZhac5w==" saltValue="NjZ9L409Xgy7Pj3G+Rbl+lRcdfgfda7eySDyuHVttmVKtIzwwdscDvXOCVuRoGjQpD4fwd3wg/z8Z3h0YfE4ZA==" spinCount="100000" sheet="1" objects="1" scenarios="1" formatColumns="0" formatRows="0" autoFilter="0"/>
  <autoFilter ref="C119:K127" xr:uid="{00000000-0009-0000-0000-000007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16</vt:i4>
      </vt:variant>
    </vt:vector>
  </HeadingPairs>
  <TitlesOfParts>
    <vt:vector size="25" baseType="lpstr">
      <vt:lpstr>Obsah</vt:lpstr>
      <vt:lpstr>Rekapitulace stavby</vt:lpstr>
      <vt:lpstr>001 - HYG. ZÁZ. 1.NP UČITELÉ</vt:lpstr>
      <vt:lpstr>002 - HYG. ZAŘ. 2.NP UČITELÉ</vt:lpstr>
      <vt:lpstr>003 - HYG. ZAŘÍZENÍ 3.NP</vt:lpstr>
      <vt:lpstr>004 - HYG. ZAŘ. 1.NP U TĚ...</vt:lpstr>
      <vt:lpstr>005 - Elektro</vt:lpstr>
      <vt:lpstr>007 - Ležaté potrubí v 1....</vt:lpstr>
      <vt:lpstr>008 - VRN</vt:lpstr>
      <vt:lpstr>'001 - HYG. ZÁZ. 1.NP UČITELÉ'!Názvy_tisku</vt:lpstr>
      <vt:lpstr>'002 - HYG. ZAŘ. 2.NP UČITELÉ'!Názvy_tisku</vt:lpstr>
      <vt:lpstr>'003 - HYG. ZAŘÍZENÍ 3.NP'!Názvy_tisku</vt:lpstr>
      <vt:lpstr>'004 - HYG. ZAŘ. 1.NP U TĚ...'!Názvy_tisku</vt:lpstr>
      <vt:lpstr>'005 - Elektro'!Názvy_tisku</vt:lpstr>
      <vt:lpstr>'007 - Ležaté potrubí v 1....'!Názvy_tisku</vt:lpstr>
      <vt:lpstr>'008 - VRN'!Názvy_tisku</vt:lpstr>
      <vt:lpstr>'Rekapitulace stavby'!Názvy_tisku</vt:lpstr>
      <vt:lpstr>'001 - HYG. ZÁZ. 1.NP UČITELÉ'!Oblast_tisku</vt:lpstr>
      <vt:lpstr>'002 - HYG. ZAŘ. 2.NP UČITELÉ'!Oblast_tisku</vt:lpstr>
      <vt:lpstr>'003 - HYG. ZAŘÍZENÍ 3.NP'!Oblast_tisku</vt:lpstr>
      <vt:lpstr>'004 - HYG. ZAŘ. 1.NP U TĚ...'!Oblast_tisku</vt:lpstr>
      <vt:lpstr>'005 - Elektro'!Oblast_tisku</vt:lpstr>
      <vt:lpstr>'007 - Ležaté potrubí v 1....'!Oblast_tisku</vt:lpstr>
      <vt:lpstr>'008 - VRN'!Oblast_tisku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Bc. Radek Tesař</cp:lastModifiedBy>
  <cp:lastPrinted>2022-11-15T08:49:15Z</cp:lastPrinted>
  <dcterms:created xsi:type="dcterms:W3CDTF">2022-11-14T08:15:42Z</dcterms:created>
  <dcterms:modified xsi:type="dcterms:W3CDTF">2022-11-15T08:49:27Z</dcterms:modified>
</cp:coreProperties>
</file>